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rsa Qrtly report\3rd quarter bursa 2016\"/>
    </mc:Choice>
  </mc:AlternateContent>
  <bookViews>
    <workbookView xWindow="0" yWindow="0" windowWidth="20490" windowHeight="7755" activeTab="4"/>
  </bookViews>
  <sheets>
    <sheet name="CFP" sheetId="4" r:id="rId1"/>
    <sheet name="CSCI" sheetId="3" r:id="rId2"/>
    <sheet name="KFI" sheetId="5" r:id="rId3"/>
    <sheet name="CCF" sheetId="7" r:id="rId4"/>
    <sheet name="CSC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" l="1"/>
  <c r="B59" i="4"/>
  <c r="F23" i="6" l="1"/>
  <c r="G23" i="6"/>
  <c r="D51" i="5" l="1"/>
  <c r="C38" i="5"/>
  <c r="C18" i="5"/>
  <c r="E14" i="5"/>
  <c r="D14" i="5"/>
  <c r="C14" i="5"/>
  <c r="C49" i="4" l="1"/>
  <c r="C27" i="4"/>
  <c r="H21" i="6" l="1"/>
  <c r="C21" i="4" l="1"/>
  <c r="B14" i="5"/>
  <c r="E56" i="5" l="1"/>
  <c r="E54" i="5"/>
  <c r="E53" i="5"/>
  <c r="E51" i="5"/>
  <c r="E50" i="5"/>
  <c r="C19" i="5" l="1"/>
  <c r="C58" i="7" l="1"/>
  <c r="C56" i="7"/>
  <c r="C55" i="7"/>
  <c r="C19" i="7"/>
  <c r="C22" i="7"/>
  <c r="C31" i="7" s="1"/>
  <c r="C32" i="7"/>
  <c r="B55" i="4" l="1"/>
  <c r="B46" i="4"/>
  <c r="B35" i="4"/>
  <c r="B39" i="4" s="1"/>
  <c r="B26" i="4"/>
  <c r="B56" i="4" l="1"/>
  <c r="B57" i="4" s="1"/>
  <c r="C57" i="5" l="1"/>
  <c r="C56" i="5"/>
  <c r="C54" i="5"/>
  <c r="C53" i="5"/>
  <c r="C51" i="5"/>
  <c r="C50" i="5"/>
  <c r="E57" i="5"/>
  <c r="E52" i="5"/>
  <c r="E55" i="5" s="1"/>
  <c r="B38" i="5"/>
  <c r="B18" i="5"/>
  <c r="B19" i="5" s="1"/>
  <c r="E38" i="5"/>
  <c r="E18" i="5"/>
  <c r="G47" i="3"/>
  <c r="K47" i="3"/>
  <c r="G43" i="3"/>
  <c r="G19" i="3"/>
  <c r="G25" i="3" s="1"/>
  <c r="K43" i="3"/>
  <c r="K19" i="3"/>
  <c r="K25" i="3" s="1"/>
  <c r="K29" i="3" l="1"/>
  <c r="K32" i="3" s="1"/>
  <c r="K36" i="3" s="1"/>
  <c r="E36" i="5"/>
  <c r="G29" i="3"/>
  <c r="G32" i="3" s="1"/>
  <c r="G36" i="3" s="1"/>
  <c r="C36" i="5"/>
  <c r="C52" i="5"/>
  <c r="C55" i="5" s="1"/>
  <c r="C58" i="5" s="1"/>
  <c r="C60" i="5" s="1"/>
  <c r="C62" i="5" s="1"/>
  <c r="E58" i="5"/>
  <c r="E60" i="5" s="1"/>
  <c r="E62" i="5" s="1"/>
  <c r="E19" i="3"/>
  <c r="E25" i="3" s="1"/>
  <c r="B36" i="5" s="1"/>
  <c r="D50" i="5"/>
  <c r="D18" i="5"/>
  <c r="D19" i="5" s="1"/>
  <c r="E29" i="3" l="1"/>
  <c r="E32" i="3" s="1"/>
  <c r="E36" i="3" s="1"/>
  <c r="B16" i="4"/>
  <c r="B27" i="4" s="1"/>
  <c r="E57" i="7"/>
  <c r="E59" i="7" s="1"/>
  <c r="C57" i="7"/>
  <c r="C59" i="7" s="1"/>
  <c r="E47" i="7"/>
  <c r="C47" i="7"/>
  <c r="E42" i="7"/>
  <c r="C42" i="7"/>
  <c r="E23" i="7"/>
  <c r="H26" i="6"/>
  <c r="J26" i="6" s="1"/>
  <c r="I23" i="6"/>
  <c r="E23" i="6"/>
  <c r="D23" i="6"/>
  <c r="C23" i="6"/>
  <c r="J21" i="6"/>
  <c r="H20" i="6"/>
  <c r="I29" i="6"/>
  <c r="E29" i="6"/>
  <c r="D29" i="6"/>
  <c r="C29" i="6"/>
  <c r="D57" i="5"/>
  <c r="D56" i="5"/>
  <c r="D54" i="5"/>
  <c r="D53" i="5"/>
  <c r="D52" i="5"/>
  <c r="B57" i="5"/>
  <c r="B56" i="5"/>
  <c r="B54" i="5"/>
  <c r="B53" i="5"/>
  <c r="B51" i="5"/>
  <c r="B50" i="5"/>
  <c r="D38" i="5"/>
  <c r="I47" i="3"/>
  <c r="I43" i="3"/>
  <c r="I19" i="3"/>
  <c r="I25" i="3" s="1"/>
  <c r="C55" i="4"/>
  <c r="C46" i="4"/>
  <c r="C35" i="4"/>
  <c r="C59" i="4" s="1"/>
  <c r="D24" i="5" s="1"/>
  <c r="C26" i="4"/>
  <c r="C16" i="4"/>
  <c r="C56" i="4" l="1"/>
  <c r="C39" i="4"/>
  <c r="I29" i="3"/>
  <c r="I32" i="3" s="1"/>
  <c r="I36" i="3" s="1"/>
  <c r="D36" i="5"/>
  <c r="B52" i="5"/>
  <c r="B55" i="5" s="1"/>
  <c r="B58" i="5" s="1"/>
  <c r="B60" i="5" s="1"/>
  <c r="B62" i="5" s="1"/>
  <c r="D55" i="5"/>
  <c r="D58" i="5" s="1"/>
  <c r="D60" i="5" s="1"/>
  <c r="D62" i="5" s="1"/>
  <c r="E29" i="7"/>
  <c r="E33" i="7" s="1"/>
  <c r="E49" i="7" s="1"/>
  <c r="C23" i="7"/>
  <c r="C29" i="7" s="1"/>
  <c r="C33" i="7" s="1"/>
  <c r="C49" i="7" s="1"/>
  <c r="C52" i="7" s="1"/>
  <c r="D64" i="5"/>
  <c r="B24" i="5"/>
  <c r="H23" i="6"/>
  <c r="J20" i="6"/>
  <c r="J23" i="6" s="1"/>
  <c r="C57" i="4" l="1"/>
  <c r="E43" i="3"/>
  <c r="E47" i="3"/>
  <c r="B64" i="5" s="1"/>
  <c r="E52" i="7"/>
  <c r="H27" i="6" l="1"/>
  <c r="G29" i="6"/>
  <c r="J27" i="6" l="1"/>
  <c r="J29" i="6" s="1"/>
  <c r="H29" i="6"/>
</calcChain>
</file>

<file path=xl/sharedStrings.xml><?xml version="1.0" encoding="utf-8"?>
<sst xmlns="http://schemas.openxmlformats.org/spreadsheetml/2006/main" count="285" uniqueCount="196">
  <si>
    <t>Total</t>
  </si>
  <si>
    <t>ASSETS</t>
  </si>
  <si>
    <t>Non-current assets</t>
  </si>
  <si>
    <t>Property, plant and equipment</t>
  </si>
  <si>
    <t>Investment in Associates</t>
  </si>
  <si>
    <t>Currents assets</t>
  </si>
  <si>
    <t>Inventories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</si>
  <si>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</si>
  <si>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</si>
  <si>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</si>
  <si>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</si>
  <si>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</si>
  <si>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</si>
  <si>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Non-current liabilities</t>
  </si>
  <si>
    <t>Borrowings</t>
  </si>
  <si>
    <t>Deferred tax liabilities</t>
  </si>
  <si>
    <t>Current liabilities</t>
  </si>
  <si>
    <t>TOTAL EQUITY AND LIABILITIES</t>
  </si>
  <si>
    <t xml:space="preserve">NWP HOLDINGS BERHAD </t>
  </si>
  <si>
    <t>(495476-M)</t>
  </si>
  <si>
    <t>( The figures have not been audited)</t>
  </si>
  <si>
    <t>UNAUDITED CONDENSED CONSOLIDATED STATEMENT OF COMPREHENSIVE INCOME</t>
  </si>
  <si>
    <t>CURRENT  QUARTER</t>
  </si>
  <si>
    <t>CUMULATIVE QUARTER</t>
  </si>
  <si>
    <t>3 months ended</t>
  </si>
  <si>
    <t>RM' 000</t>
  </si>
  <si>
    <t>Revenue</t>
  </si>
  <si>
    <t>Cost Of Sales</t>
  </si>
  <si>
    <t>Gross profit / (loss)</t>
  </si>
  <si>
    <t>Other Income</t>
  </si>
  <si>
    <t>Administrative Expenses</t>
  </si>
  <si>
    <t>Other expenses</t>
  </si>
  <si>
    <t>Profit / (Loss) from operation</t>
  </si>
  <si>
    <t>Finance Cost</t>
  </si>
  <si>
    <t>Profit / (Loss) before tax</t>
  </si>
  <si>
    <t>Tax expense</t>
  </si>
  <si>
    <t>Other comprehensive income for the period, net</t>
  </si>
  <si>
    <t>of tax</t>
  </si>
  <si>
    <t>Total comprehensive loss for the period</t>
  </si>
  <si>
    <t>Loss attributable to</t>
  </si>
  <si>
    <t>Owners of the company</t>
  </si>
  <si>
    <t>Non-Controlling interests</t>
  </si>
  <si>
    <t>Basic loss per share  (sen)</t>
  </si>
  <si>
    <t>NWP HOLDINGS BERHAD (495476-M)</t>
  </si>
  <si>
    <t>As at</t>
  </si>
  <si>
    <t>RM'000</t>
  </si>
  <si>
    <t>(Unaudited)</t>
  </si>
  <si>
    <t>(Audited)</t>
  </si>
  <si>
    <t xml:space="preserve"> </t>
  </si>
  <si>
    <t>Receivables</t>
  </si>
  <si>
    <t>Amount due from Associates</t>
  </si>
  <si>
    <t>Fixed Deposit with Licensed Banks</t>
  </si>
  <si>
    <t>Cash, bank balances and deposits</t>
  </si>
  <si>
    <t>Non-controlling interest</t>
  </si>
  <si>
    <t>Total Equity</t>
  </si>
  <si>
    <t>Payables</t>
  </si>
  <si>
    <t>Borrowing</t>
  </si>
  <si>
    <t>Amount due to Director</t>
  </si>
  <si>
    <t>Taxation</t>
  </si>
  <si>
    <t>Hire purchase creditors</t>
  </si>
  <si>
    <t>Net Asset Per Share (RM)</t>
  </si>
  <si>
    <t>The Condensed Consolidated Balance Sheet should be read in conjunction with the Annual Financial Report</t>
  </si>
  <si>
    <t>Biological Assets</t>
  </si>
  <si>
    <t>Part A2 : SUMMARY OF KEY FINANCIAL INFORMATION</t>
  </si>
  <si>
    <t>INDIVIDUAL QUARTER</t>
  </si>
  <si>
    <t>CURRENT YEAR</t>
  </si>
  <si>
    <t>PRECEDING YEAR</t>
  </si>
  <si>
    <t>QUARTER</t>
  </si>
  <si>
    <t>CORRESPONDING</t>
  </si>
  <si>
    <t>TO DATE</t>
  </si>
  <si>
    <t>PERIOD</t>
  </si>
  <si>
    <t>1.    Revenue</t>
  </si>
  <si>
    <t>2.    Profit/(loss) before tax</t>
  </si>
  <si>
    <t xml:space="preserve">       interest</t>
  </si>
  <si>
    <t>4.    Net profit/(loss) for the period</t>
  </si>
  <si>
    <t>5.    Basic earnings/(loss) per share (sen)</t>
  </si>
  <si>
    <t>6.    Dividend per share (sen)</t>
  </si>
  <si>
    <t>AS AT END OF CURRENT</t>
  </si>
  <si>
    <t>AS AT PRECEDING FINANCIAL</t>
  </si>
  <si>
    <t>YEAR END</t>
  </si>
  <si>
    <t>7.    Net assets per share (RM)</t>
  </si>
  <si>
    <t>Part A3 : ADDITIONAL INFORMATION</t>
  </si>
  <si>
    <t>1.    Profit/(loss) from operations</t>
  </si>
  <si>
    <t>2.    Gross Interest Income</t>
  </si>
  <si>
    <t>3.    Gross Interest Expense</t>
  </si>
  <si>
    <t>CONDENSED CONSOLIDATED INCOME STATEMENTS</t>
  </si>
  <si>
    <t xml:space="preserve">       Revenue</t>
  </si>
  <si>
    <t xml:space="preserve">       Cost of Sales</t>
  </si>
  <si>
    <t xml:space="preserve">       Gross Profit</t>
  </si>
  <si>
    <t xml:space="preserve">       Other Operating Income</t>
  </si>
  <si>
    <t xml:space="preserve">       Operating Expenses</t>
  </si>
  <si>
    <t xml:space="preserve">       Profit/(loss) from Operations</t>
  </si>
  <si>
    <t xml:space="preserve">       Finance Costs</t>
  </si>
  <si>
    <t xml:space="preserve">       Investing Results</t>
  </si>
  <si>
    <t xml:space="preserve">       Profit/(Loss) Before Tax</t>
  </si>
  <si>
    <t xml:space="preserve">       Taxation</t>
  </si>
  <si>
    <t xml:space="preserve">       Profit/(Loss) After Tax</t>
  </si>
  <si>
    <t xml:space="preserve">       Minority Interest</t>
  </si>
  <si>
    <t xml:space="preserve">       Net Profit/(Loss) for the Period</t>
  </si>
  <si>
    <t xml:space="preserve">       Earnings per share - Basic (sen)</t>
  </si>
  <si>
    <t xml:space="preserve">                                       - Diluted (sen)</t>
  </si>
  <si>
    <t>N/A</t>
  </si>
  <si>
    <t>The Condensed Consolidated Income Statements should be read in conjunction with the Annual Financial Report</t>
  </si>
  <si>
    <t>CONDENSED CONSOLIDATED STATEMENT OF CHANGES IN EQUITY</t>
  </si>
  <si>
    <t>Attributable to Equity Holders</t>
  </si>
  <si>
    <t>Non-distributable</t>
  </si>
  <si>
    <t>Distributable</t>
  </si>
  <si>
    <t>Non-</t>
  </si>
  <si>
    <t>Share</t>
  </si>
  <si>
    <t>Revaluation</t>
  </si>
  <si>
    <t>Retained</t>
  </si>
  <si>
    <t>Controlling</t>
  </si>
  <si>
    <t>Capital</t>
  </si>
  <si>
    <t>Premium</t>
  </si>
  <si>
    <t>Reserves</t>
  </si>
  <si>
    <t>Earnings</t>
  </si>
  <si>
    <t>Interest</t>
  </si>
  <si>
    <t>Equity</t>
  </si>
  <si>
    <t>GROUP</t>
  </si>
  <si>
    <t>Other comprehensive income for the period</t>
  </si>
  <si>
    <t>The Condensed Consolidated Statement Of Changes In Equity should be read in conjunction with</t>
  </si>
  <si>
    <t>Profit for the period</t>
  </si>
  <si>
    <t>CONDENSED CONSOLIDATED CASH FLOW STATEMENT</t>
  </si>
  <si>
    <t>Quarter ended</t>
  </si>
  <si>
    <t>Year ended</t>
  </si>
  <si>
    <t>(unaudited)</t>
  </si>
  <si>
    <t>(audited)</t>
  </si>
  <si>
    <t>CASH FLOW FROM OPERATING ACTIVITIES</t>
  </si>
  <si>
    <t>Adjustment for non-cash flow: -</t>
  </si>
  <si>
    <t>Depreciation of property, plant and equipment</t>
  </si>
  <si>
    <t>Amortisation on Biological Assets</t>
  </si>
  <si>
    <t>Share of result of associates</t>
  </si>
  <si>
    <t>Unrealised gain foreign exchange</t>
  </si>
  <si>
    <t>Interest income</t>
  </si>
  <si>
    <t>Interest expense</t>
  </si>
  <si>
    <t>Operating profit/(loss) before changes in working capital</t>
  </si>
  <si>
    <t>Changes in Inventories</t>
  </si>
  <si>
    <t>Changes in receivables</t>
  </si>
  <si>
    <t>Changes in payables</t>
  </si>
  <si>
    <t>Net cash generated from/(used in) operations</t>
  </si>
  <si>
    <t>Interest paid</t>
  </si>
  <si>
    <t>Interest received</t>
  </si>
  <si>
    <t>Net cash generated from / (used in) operating activities</t>
  </si>
  <si>
    <t>CASH FLOW FROM INVESTING ACTIVITIES</t>
  </si>
  <si>
    <t>Advance to an associate</t>
  </si>
  <si>
    <t>Payment for plantation development expenditure</t>
  </si>
  <si>
    <t>Payment for biological assets</t>
  </si>
  <si>
    <t>Purchase of property, plant and equipment</t>
  </si>
  <si>
    <t>Proceeds from disposal of assets</t>
  </si>
  <si>
    <t>Investment in associates</t>
  </si>
  <si>
    <t>Net cash generated from/(used in) investing activities</t>
  </si>
  <si>
    <t>CASH FLOW FROM FINANCING ACTIVITIES</t>
  </si>
  <si>
    <t>Payments to hire purchase creditors</t>
  </si>
  <si>
    <t>Net cash generated from/(used in) financing activities</t>
  </si>
  <si>
    <t>NET INCREASE/(DECREASE) IN CASH AND CASH EQUIVALENTS</t>
  </si>
  <si>
    <t>EFFECT IN CHANGE OF CURRENCY RATE</t>
  </si>
  <si>
    <t>CASH AND CASH EQUIVALENTS AT BEGINNING OF PERIOD</t>
  </si>
  <si>
    <t>CASH AND CASH EQUIVALENTS AT END OF PERIOD</t>
  </si>
  <si>
    <t>CASH AND CASH EQUIVALENTS COMPRISE:</t>
  </si>
  <si>
    <t>Cash and bank balances</t>
  </si>
  <si>
    <t>Fixed Deposit</t>
  </si>
  <si>
    <t>Bank Overdraft</t>
  </si>
  <si>
    <t>The Condensed Consolidated Cash Flow Statement should be read in conjunction with the Annual Financial Report</t>
  </si>
  <si>
    <t>Share of Profit/(Loss) of Associate</t>
  </si>
  <si>
    <t>Profit/(Loss) for the period</t>
  </si>
  <si>
    <t>Total comprehensive income/(loss) for the period</t>
  </si>
  <si>
    <t>31.08.2015</t>
  </si>
  <si>
    <t>31/08/2015</t>
  </si>
  <si>
    <t>Exchange fluctuation reserve</t>
  </si>
  <si>
    <t>Exchange</t>
  </si>
  <si>
    <t>Fluctuation</t>
  </si>
  <si>
    <t>Loss before taxation</t>
  </si>
  <si>
    <t>(Gain)/Loss On Disposal Of Assets</t>
  </si>
  <si>
    <t>3.    Profit/(loss) after tax and non controling</t>
  </si>
  <si>
    <t>for the year ended 31 August 2015</t>
  </si>
  <si>
    <t>Impairment losses on receivables</t>
  </si>
  <si>
    <t>Changes in contract work in progress</t>
  </si>
  <si>
    <t>31.05.2016</t>
  </si>
  <si>
    <t>For the 3rd quarter ended 31 May 2016</t>
  </si>
  <si>
    <t>Interim report for the period ended 31 May 2016</t>
  </si>
  <si>
    <t>31.05.2015</t>
  </si>
  <si>
    <t>9 months ended</t>
  </si>
  <si>
    <t>Summary of Key Financial Information for the quarter ended 31/05/16</t>
  </si>
  <si>
    <t>31/5/2016</t>
  </si>
  <si>
    <t>31/5/2015</t>
  </si>
  <si>
    <t>FOR THE QUARTER ENDED 31 MAY 2016</t>
  </si>
  <si>
    <t>FOR THE QUARTER ENDED 31 MAY  2016</t>
  </si>
  <si>
    <t>Interim report for the Nine months ended 31 May 2016</t>
  </si>
  <si>
    <t>As at 01 March  2015</t>
  </si>
  <si>
    <t>As at 01 March  2016</t>
  </si>
  <si>
    <t>Balance at 31 May 2016</t>
  </si>
  <si>
    <t>Balance at 31 May  2015</t>
  </si>
  <si>
    <t>the Annual Financial Report for the year ended 31 August 2015</t>
  </si>
  <si>
    <t>Tax Refunded</t>
  </si>
  <si>
    <t>CONDENSED CONSOLIDATED STATEMENT OF FINANCIAL POSITION AS AT 31 MAY 2016</t>
  </si>
  <si>
    <t>THIRD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</si>
</sst>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000"/>
    <numFmt numFmtId="167" formatCode="#,##0.0000_);\(#,##0.0000\)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/>
    <xf numFmtId="0" fontId="0" fillId="0" borderId="0" xfId="0" applyFill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2" fillId="0" borderId="10" xfId="0" applyFont="1" applyBorder="1" applyAlignment="1">
      <alignment horizontal="center"/>
    </xf>
    <xf numFmtId="0" fontId="2" fillId="0" borderId="3" xfId="0" applyFont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 applyAlignment="1">
      <alignment horizontal="center"/>
    </xf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0" xfId="1" applyNumberFormat="1" applyFont="1" applyBorder="1"/>
    <xf numFmtId="37" fontId="0" fillId="0" borderId="11" xfId="1" applyNumberFormat="1" applyFont="1" applyBorder="1"/>
    <xf numFmtId="37" fontId="0" fillId="0" borderId="12" xfId="1" applyNumberFormat="1" applyFont="1" applyBorder="1"/>
    <xf numFmtId="37" fontId="0" fillId="0" borderId="7" xfId="1" applyNumberFormat="1" applyFont="1" applyBorder="1"/>
    <xf numFmtId="0" fontId="3" fillId="0" borderId="0" xfId="0" applyFont="1"/>
    <xf numFmtId="37" fontId="0" fillId="0" borderId="13" xfId="1" applyNumberFormat="1" applyFont="1" applyBorder="1"/>
    <xf numFmtId="37" fontId="0" fillId="0" borderId="2" xfId="1" applyNumberFormat="1" applyFont="1" applyBorder="1"/>
    <xf numFmtId="37" fontId="0" fillId="0" borderId="4" xfId="1" applyNumberFormat="1" applyFont="1" applyBorder="1"/>
    <xf numFmtId="37" fontId="0" fillId="0" borderId="0" xfId="0" applyNumberFormat="1"/>
    <xf numFmtId="165" fontId="0" fillId="0" borderId="1" xfId="0" applyNumberFormat="1" applyBorder="1"/>
    <xf numFmtId="166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10" fillId="0" borderId="14" xfId="0" applyFont="1" applyBorder="1"/>
    <xf numFmtId="0" fontId="5" fillId="0" borderId="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quotePrefix="1" applyNumberFormat="1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37" fontId="5" fillId="0" borderId="12" xfId="0" applyNumberFormat="1" applyFont="1" applyBorder="1"/>
    <xf numFmtId="39" fontId="5" fillId="0" borderId="12" xfId="0" applyNumberFormat="1" applyFont="1" applyBorder="1"/>
    <xf numFmtId="37" fontId="5" fillId="0" borderId="16" xfId="0" applyNumberFormat="1" applyFont="1" applyBorder="1"/>
    <xf numFmtId="37" fontId="5" fillId="0" borderId="11" xfId="0" applyNumberFormat="1" applyFont="1" applyBorder="1"/>
    <xf numFmtId="37" fontId="0" fillId="0" borderId="16" xfId="0" applyNumberFormat="1" applyBorder="1"/>
    <xf numFmtId="37" fontId="5" fillId="0" borderId="9" xfId="0" applyNumberFormat="1" applyFont="1" applyBorder="1"/>
    <xf numFmtId="37" fontId="5" fillId="0" borderId="10" xfId="0" applyNumberFormat="1" applyFont="1" applyBorder="1"/>
    <xf numFmtId="37" fontId="5" fillId="0" borderId="0" xfId="0" applyNumberFormat="1" applyFont="1"/>
    <xf numFmtId="37" fontId="10" fillId="0" borderId="14" xfId="0" applyNumberFormat="1" applyFont="1" applyBorder="1"/>
    <xf numFmtId="37" fontId="5" fillId="0" borderId="4" xfId="0" applyNumberFormat="1" applyFont="1" applyBorder="1"/>
    <xf numFmtId="37" fontId="5" fillId="0" borderId="15" xfId="0" applyNumberFormat="1" applyFont="1" applyBorder="1"/>
    <xf numFmtId="37" fontId="5" fillId="0" borderId="3" xfId="0" applyNumberFormat="1" applyFont="1" applyBorder="1"/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0" fillId="0" borderId="0" xfId="0" applyNumberFormat="1" applyFont="1"/>
    <xf numFmtId="37" fontId="5" fillId="0" borderId="17" xfId="0" applyNumberFormat="1" applyFont="1" applyBorder="1"/>
    <xf numFmtId="37" fontId="5" fillId="0" borderId="7" xfId="0" applyNumberFormat="1" applyFont="1" applyBorder="1"/>
    <xf numFmtId="37" fontId="5" fillId="0" borderId="8" xfId="0" applyNumberFormat="1" applyFont="1" applyBorder="1"/>
    <xf numFmtId="39" fontId="5" fillId="0" borderId="7" xfId="0" applyNumberFormat="1" applyFont="1" applyBorder="1"/>
    <xf numFmtId="37" fontId="5" fillId="0" borderId="7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Border="1"/>
    <xf numFmtId="168" fontId="0" fillId="0" borderId="0" xfId="1" applyNumberFormat="1" applyFont="1"/>
    <xf numFmtId="37" fontId="0" fillId="0" borderId="0" xfId="0" applyNumberFormat="1" applyFill="1"/>
    <xf numFmtId="43" fontId="0" fillId="0" borderId="0" xfId="1" applyFont="1" applyFill="1"/>
    <xf numFmtId="37" fontId="0" fillId="0" borderId="2" xfId="0" applyNumberFormat="1" applyBorder="1"/>
    <xf numFmtId="164" fontId="0" fillId="0" borderId="0" xfId="1" applyNumberFormat="1" applyFont="1" applyFill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37" fontId="0" fillId="0" borderId="3" xfId="0" applyNumberFormat="1" applyFill="1" applyBorder="1"/>
    <xf numFmtId="37" fontId="0" fillId="0" borderId="0" xfId="0" applyNumberFormat="1" applyFill="1" applyBorder="1"/>
    <xf numFmtId="37" fontId="0" fillId="0" borderId="1" xfId="0" applyNumberFormat="1" applyFill="1" applyBorder="1"/>
    <xf numFmtId="37" fontId="0" fillId="0" borderId="2" xfId="0" applyNumberFormat="1" applyFill="1" applyBorder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/>
    <xf numFmtId="37" fontId="0" fillId="0" borderId="7" xfId="0" applyNumberFormat="1" applyBorder="1"/>
    <xf numFmtId="0" fontId="0" fillId="0" borderId="0" xfId="0" applyFill="1" applyAlignment="1">
      <alignment horizontal="center"/>
    </xf>
    <xf numFmtId="14" fontId="0" fillId="0" borderId="0" xfId="0" quotePrefix="1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16" zoomScaleNormal="100" zoomScaleSheetLayoutView="100" workbookViewId="0">
      <selection activeCell="A2" sqref="A2"/>
    </sheetView>
  </sheetViews>
  <sheetFormatPr defaultRowHeight="15" x14ac:dyDescent="0.25"/>
  <cols>
    <col min="1" max="1" width="58.7109375" customWidth="1"/>
    <col min="2" max="3" width="14.7109375" customWidth="1"/>
    <col min="257" max="257" width="58.7109375" customWidth="1"/>
    <col min="258" max="259" width="14.7109375" customWidth="1"/>
    <col min="513" max="513" width="58.7109375" customWidth="1"/>
    <col min="514" max="515" width="14.7109375" customWidth="1"/>
    <col min="769" max="769" width="58.7109375" customWidth="1"/>
    <col min="770" max="771" width="14.7109375" customWidth="1"/>
    <col min="1025" max="1025" width="58.7109375" customWidth="1"/>
    <col min="1026" max="1027" width="14.7109375" customWidth="1"/>
    <col min="1281" max="1281" width="58.7109375" customWidth="1"/>
    <col min="1282" max="1283" width="14.7109375" customWidth="1"/>
    <col min="1537" max="1537" width="58.7109375" customWidth="1"/>
    <col min="1538" max="1539" width="14.7109375" customWidth="1"/>
    <col min="1793" max="1793" width="58.7109375" customWidth="1"/>
    <col min="1794" max="1795" width="14.7109375" customWidth="1"/>
    <col min="2049" max="2049" width="58.7109375" customWidth="1"/>
    <col min="2050" max="2051" width="14.7109375" customWidth="1"/>
    <col min="2305" max="2305" width="58.7109375" customWidth="1"/>
    <col min="2306" max="2307" width="14.7109375" customWidth="1"/>
    <col min="2561" max="2561" width="58.7109375" customWidth="1"/>
    <col min="2562" max="2563" width="14.7109375" customWidth="1"/>
    <col min="2817" max="2817" width="58.7109375" customWidth="1"/>
    <col min="2818" max="2819" width="14.7109375" customWidth="1"/>
    <col min="3073" max="3073" width="58.7109375" customWidth="1"/>
    <col min="3074" max="3075" width="14.7109375" customWidth="1"/>
    <col min="3329" max="3329" width="58.7109375" customWidth="1"/>
    <col min="3330" max="3331" width="14.7109375" customWidth="1"/>
    <col min="3585" max="3585" width="58.7109375" customWidth="1"/>
    <col min="3586" max="3587" width="14.7109375" customWidth="1"/>
    <col min="3841" max="3841" width="58.7109375" customWidth="1"/>
    <col min="3842" max="3843" width="14.7109375" customWidth="1"/>
    <col min="4097" max="4097" width="58.7109375" customWidth="1"/>
    <col min="4098" max="4099" width="14.7109375" customWidth="1"/>
    <col min="4353" max="4353" width="58.7109375" customWidth="1"/>
    <col min="4354" max="4355" width="14.7109375" customWidth="1"/>
    <col min="4609" max="4609" width="58.7109375" customWidth="1"/>
    <col min="4610" max="4611" width="14.7109375" customWidth="1"/>
    <col min="4865" max="4865" width="58.7109375" customWidth="1"/>
    <col min="4866" max="4867" width="14.7109375" customWidth="1"/>
    <col min="5121" max="5121" width="58.7109375" customWidth="1"/>
    <col min="5122" max="5123" width="14.7109375" customWidth="1"/>
    <col min="5377" max="5377" width="58.7109375" customWidth="1"/>
    <col min="5378" max="5379" width="14.7109375" customWidth="1"/>
    <col min="5633" max="5633" width="58.7109375" customWidth="1"/>
    <col min="5634" max="5635" width="14.7109375" customWidth="1"/>
    <col min="5889" max="5889" width="58.7109375" customWidth="1"/>
    <col min="5890" max="5891" width="14.7109375" customWidth="1"/>
    <col min="6145" max="6145" width="58.7109375" customWidth="1"/>
    <col min="6146" max="6147" width="14.7109375" customWidth="1"/>
    <col min="6401" max="6401" width="58.7109375" customWidth="1"/>
    <col min="6402" max="6403" width="14.7109375" customWidth="1"/>
    <col min="6657" max="6657" width="58.7109375" customWidth="1"/>
    <col min="6658" max="6659" width="14.7109375" customWidth="1"/>
    <col min="6913" max="6913" width="58.7109375" customWidth="1"/>
    <col min="6914" max="6915" width="14.7109375" customWidth="1"/>
    <col min="7169" max="7169" width="58.7109375" customWidth="1"/>
    <col min="7170" max="7171" width="14.7109375" customWidth="1"/>
    <col min="7425" max="7425" width="58.7109375" customWidth="1"/>
    <col min="7426" max="7427" width="14.7109375" customWidth="1"/>
    <col min="7681" max="7681" width="58.7109375" customWidth="1"/>
    <col min="7682" max="7683" width="14.7109375" customWidth="1"/>
    <col min="7937" max="7937" width="58.7109375" customWidth="1"/>
    <col min="7938" max="7939" width="14.7109375" customWidth="1"/>
    <col min="8193" max="8193" width="58.7109375" customWidth="1"/>
    <col min="8194" max="8195" width="14.7109375" customWidth="1"/>
    <col min="8449" max="8449" width="58.7109375" customWidth="1"/>
    <col min="8450" max="8451" width="14.7109375" customWidth="1"/>
    <col min="8705" max="8705" width="58.7109375" customWidth="1"/>
    <col min="8706" max="8707" width="14.7109375" customWidth="1"/>
    <col min="8961" max="8961" width="58.7109375" customWidth="1"/>
    <col min="8962" max="8963" width="14.7109375" customWidth="1"/>
    <col min="9217" max="9217" width="58.7109375" customWidth="1"/>
    <col min="9218" max="9219" width="14.7109375" customWidth="1"/>
    <col min="9473" max="9473" width="58.7109375" customWidth="1"/>
    <col min="9474" max="9475" width="14.7109375" customWidth="1"/>
    <col min="9729" max="9729" width="58.7109375" customWidth="1"/>
    <col min="9730" max="9731" width="14.7109375" customWidth="1"/>
    <col min="9985" max="9985" width="58.7109375" customWidth="1"/>
    <col min="9986" max="9987" width="14.7109375" customWidth="1"/>
    <col min="10241" max="10241" width="58.7109375" customWidth="1"/>
    <col min="10242" max="10243" width="14.7109375" customWidth="1"/>
    <col min="10497" max="10497" width="58.7109375" customWidth="1"/>
    <col min="10498" max="10499" width="14.7109375" customWidth="1"/>
    <col min="10753" max="10753" width="58.7109375" customWidth="1"/>
    <col min="10754" max="10755" width="14.7109375" customWidth="1"/>
    <col min="11009" max="11009" width="58.7109375" customWidth="1"/>
    <col min="11010" max="11011" width="14.7109375" customWidth="1"/>
    <col min="11265" max="11265" width="58.7109375" customWidth="1"/>
    <col min="11266" max="11267" width="14.7109375" customWidth="1"/>
    <col min="11521" max="11521" width="58.7109375" customWidth="1"/>
    <col min="11522" max="11523" width="14.7109375" customWidth="1"/>
    <col min="11777" max="11777" width="58.7109375" customWidth="1"/>
    <col min="11778" max="11779" width="14.7109375" customWidth="1"/>
    <col min="12033" max="12033" width="58.7109375" customWidth="1"/>
    <col min="12034" max="12035" width="14.7109375" customWidth="1"/>
    <col min="12289" max="12289" width="58.7109375" customWidth="1"/>
    <col min="12290" max="12291" width="14.7109375" customWidth="1"/>
    <col min="12545" max="12545" width="58.7109375" customWidth="1"/>
    <col min="12546" max="12547" width="14.7109375" customWidth="1"/>
    <col min="12801" max="12801" width="58.7109375" customWidth="1"/>
    <col min="12802" max="12803" width="14.7109375" customWidth="1"/>
    <col min="13057" max="13057" width="58.7109375" customWidth="1"/>
    <col min="13058" max="13059" width="14.7109375" customWidth="1"/>
    <col min="13313" max="13313" width="58.7109375" customWidth="1"/>
    <col min="13314" max="13315" width="14.7109375" customWidth="1"/>
    <col min="13569" max="13569" width="58.7109375" customWidth="1"/>
    <col min="13570" max="13571" width="14.7109375" customWidth="1"/>
    <col min="13825" max="13825" width="58.7109375" customWidth="1"/>
    <col min="13826" max="13827" width="14.7109375" customWidth="1"/>
    <col min="14081" max="14081" width="58.7109375" customWidth="1"/>
    <col min="14082" max="14083" width="14.7109375" customWidth="1"/>
    <col min="14337" max="14337" width="58.7109375" customWidth="1"/>
    <col min="14338" max="14339" width="14.7109375" customWidth="1"/>
    <col min="14593" max="14593" width="58.7109375" customWidth="1"/>
    <col min="14594" max="14595" width="14.7109375" customWidth="1"/>
    <col min="14849" max="14849" width="58.7109375" customWidth="1"/>
    <col min="14850" max="14851" width="14.7109375" customWidth="1"/>
    <col min="15105" max="15105" width="58.7109375" customWidth="1"/>
    <col min="15106" max="15107" width="14.7109375" customWidth="1"/>
    <col min="15361" max="15361" width="58.7109375" customWidth="1"/>
    <col min="15362" max="15363" width="14.7109375" customWidth="1"/>
    <col min="15617" max="15617" width="58.7109375" customWidth="1"/>
    <col min="15618" max="15619" width="14.7109375" customWidth="1"/>
    <col min="15873" max="15873" width="58.7109375" customWidth="1"/>
    <col min="15874" max="15875" width="14.7109375" customWidth="1"/>
    <col min="16129" max="16129" width="58.7109375" customWidth="1"/>
    <col min="16130" max="16131" width="14.7109375" customWidth="1"/>
  </cols>
  <sheetData>
    <row r="1" spans="1:6" ht="15.75" x14ac:dyDescent="0.25">
      <c r="A1" s="8" t="s">
        <v>43</v>
      </c>
    </row>
    <row r="2" spans="1:6" x14ac:dyDescent="0.25">
      <c r="A2" s="26" t="s">
        <v>194</v>
      </c>
    </row>
    <row r="5" spans="1:6" x14ac:dyDescent="0.25">
      <c r="B5" s="5" t="s">
        <v>44</v>
      </c>
      <c r="C5" s="5" t="s">
        <v>44</v>
      </c>
    </row>
    <row r="6" spans="1:6" x14ac:dyDescent="0.25">
      <c r="B6" s="5" t="s">
        <v>177</v>
      </c>
      <c r="C6" s="5" t="s">
        <v>166</v>
      </c>
    </row>
    <row r="7" spans="1:6" x14ac:dyDescent="0.25">
      <c r="B7" s="5" t="s">
        <v>45</v>
      </c>
      <c r="C7" s="5" t="s">
        <v>45</v>
      </c>
    </row>
    <row r="8" spans="1:6" x14ac:dyDescent="0.25">
      <c r="B8" s="27" t="s">
        <v>46</v>
      </c>
      <c r="C8" s="27" t="s">
        <v>47</v>
      </c>
    </row>
    <row r="10" spans="1:6" x14ac:dyDescent="0.25">
      <c r="A10" s="4" t="s">
        <v>1</v>
      </c>
    </row>
    <row r="11" spans="1:6" x14ac:dyDescent="0.25">
      <c r="A11" s="4" t="s">
        <v>2</v>
      </c>
    </row>
    <row r="12" spans="1:6" x14ac:dyDescent="0.25">
      <c r="A12" t="s">
        <v>3</v>
      </c>
      <c r="B12" s="28">
        <v>34317</v>
      </c>
      <c r="C12" s="28">
        <v>35392</v>
      </c>
      <c r="E12" s="38"/>
    </row>
    <row r="13" spans="1:6" x14ac:dyDescent="0.25">
      <c r="A13" t="s">
        <v>62</v>
      </c>
      <c r="B13" s="21">
        <v>67</v>
      </c>
      <c r="C13" s="28">
        <v>65</v>
      </c>
      <c r="E13" s="38"/>
    </row>
    <row r="14" spans="1:6" x14ac:dyDescent="0.25">
      <c r="A14" t="s">
        <v>4</v>
      </c>
      <c r="B14" s="28">
        <v>2464</v>
      </c>
      <c r="C14" s="28">
        <v>2673</v>
      </c>
      <c r="E14" s="38"/>
      <c r="F14" s="38"/>
    </row>
    <row r="15" spans="1:6" x14ac:dyDescent="0.25">
      <c r="B15" s="28"/>
      <c r="C15" s="28"/>
    </row>
    <row r="16" spans="1:6" x14ac:dyDescent="0.25">
      <c r="B16" s="29">
        <f>SUM(B12:B15)</f>
        <v>36848</v>
      </c>
      <c r="C16" s="29">
        <f>SUM(C12:C15)</f>
        <v>38130</v>
      </c>
    </row>
    <row r="17" spans="1:6" x14ac:dyDescent="0.25">
      <c r="B17" s="30"/>
      <c r="C17" s="30"/>
    </row>
    <row r="19" spans="1:6" x14ac:dyDescent="0.25">
      <c r="A19" s="4" t="s">
        <v>5</v>
      </c>
      <c r="B19" s="31" t="s">
        <v>48</v>
      </c>
      <c r="C19" s="31" t="s">
        <v>48</v>
      </c>
    </row>
    <row r="20" spans="1:6" x14ac:dyDescent="0.25">
      <c r="A20" t="s">
        <v>6</v>
      </c>
      <c r="B20" s="32">
        <v>7350</v>
      </c>
      <c r="C20" s="32">
        <v>8058</v>
      </c>
      <c r="D20" s="38"/>
      <c r="E20" s="38"/>
    </row>
    <row r="21" spans="1:6" x14ac:dyDescent="0.25">
      <c r="A21" t="s">
        <v>49</v>
      </c>
      <c r="B21" s="32">
        <v>4836</v>
      </c>
      <c r="C21" s="32">
        <f>4095+970</f>
        <v>5065</v>
      </c>
      <c r="D21" s="38"/>
      <c r="E21" s="38"/>
    </row>
    <row r="22" spans="1:6" x14ac:dyDescent="0.25">
      <c r="A22" t="s">
        <v>50</v>
      </c>
      <c r="B22" s="33">
        <v>875</v>
      </c>
      <c r="C22" s="32">
        <v>690</v>
      </c>
      <c r="D22" s="97"/>
      <c r="E22" s="38"/>
    </row>
    <row r="23" spans="1:6" x14ac:dyDescent="0.25">
      <c r="A23" s="34" t="s">
        <v>51</v>
      </c>
      <c r="B23" s="32">
        <v>83</v>
      </c>
      <c r="C23" s="32">
        <v>62</v>
      </c>
      <c r="E23" s="38"/>
    </row>
    <row r="24" spans="1:6" x14ac:dyDescent="0.25">
      <c r="A24" t="s">
        <v>52</v>
      </c>
      <c r="B24" s="32">
        <v>330</v>
      </c>
      <c r="C24" s="32">
        <v>342</v>
      </c>
      <c r="E24" s="38"/>
    </row>
    <row r="25" spans="1:6" x14ac:dyDescent="0.25">
      <c r="B25" s="32"/>
      <c r="C25" s="32"/>
    </row>
    <row r="26" spans="1:6" x14ac:dyDescent="0.25">
      <c r="B26" s="35">
        <f>SUM(B20:B25)</f>
        <v>13474</v>
      </c>
      <c r="C26" s="35">
        <f>SUM(C20:C25)</f>
        <v>14217</v>
      </c>
    </row>
    <row r="27" spans="1:6" ht="15.75" thickBot="1" x14ac:dyDescent="0.3">
      <c r="A27" s="4" t="s">
        <v>7</v>
      </c>
      <c r="B27" s="36">
        <f>B16+B26</f>
        <v>50322</v>
      </c>
      <c r="C27" s="36">
        <f>C16+C26</f>
        <v>52347</v>
      </c>
      <c r="D27" s="38"/>
    </row>
    <row r="28" spans="1:6" ht="15.75" thickTop="1" x14ac:dyDescent="0.25">
      <c r="B28" s="28"/>
      <c r="C28" s="28" t="s">
        <v>48</v>
      </c>
    </row>
    <row r="29" spans="1:6" x14ac:dyDescent="0.25">
      <c r="A29" s="4" t="s">
        <v>8</v>
      </c>
    </row>
    <row r="30" spans="1:6" x14ac:dyDescent="0.25">
      <c r="A30" t="s">
        <v>9</v>
      </c>
      <c r="B30" s="28">
        <v>80000</v>
      </c>
      <c r="C30" s="28">
        <v>80000</v>
      </c>
      <c r="E30" s="38"/>
    </row>
    <row r="31" spans="1:6" x14ac:dyDescent="0.25">
      <c r="A31" t="s">
        <v>10</v>
      </c>
      <c r="B31" s="28">
        <v>4019</v>
      </c>
      <c r="C31" s="28">
        <v>4019</v>
      </c>
      <c r="E31" s="38"/>
    </row>
    <row r="32" spans="1:6" x14ac:dyDescent="0.25">
      <c r="A32" t="s">
        <v>11</v>
      </c>
      <c r="B32" s="28">
        <v>17626</v>
      </c>
      <c r="C32" s="28">
        <v>17626</v>
      </c>
      <c r="E32" s="38"/>
      <c r="F32" s="38"/>
    </row>
    <row r="33" spans="1:6" x14ac:dyDescent="0.25">
      <c r="A33" t="s">
        <v>168</v>
      </c>
      <c r="B33" s="28">
        <v>186</v>
      </c>
      <c r="C33" s="21">
        <v>0</v>
      </c>
      <c r="E33" s="38"/>
      <c r="F33" s="38"/>
    </row>
    <row r="34" spans="1:6" x14ac:dyDescent="0.25">
      <c r="A34" t="s">
        <v>12</v>
      </c>
      <c r="B34" s="28">
        <v>-59060</v>
      </c>
      <c r="C34" s="28">
        <v>-57407</v>
      </c>
      <c r="D34" s="38"/>
      <c r="E34" s="38"/>
    </row>
    <row r="35" spans="1:6" x14ac:dyDescent="0.25">
      <c r="B35" s="37">
        <f>SUM(B30:B34)</f>
        <v>42771</v>
      </c>
      <c r="C35" s="37">
        <f>SUM(C30:C34)</f>
        <v>44238</v>
      </c>
      <c r="E35" s="38"/>
      <c r="F35" s="38"/>
    </row>
    <row r="36" spans="1:6" x14ac:dyDescent="0.25">
      <c r="B36" s="28"/>
      <c r="C36" s="28"/>
    </row>
    <row r="37" spans="1:6" x14ac:dyDescent="0.25">
      <c r="A37" t="s">
        <v>53</v>
      </c>
      <c r="B37" s="28">
        <v>-37</v>
      </c>
      <c r="C37" s="28">
        <v>-22</v>
      </c>
      <c r="E37" s="38"/>
    </row>
    <row r="38" spans="1:6" x14ac:dyDescent="0.25">
      <c r="B38" s="28"/>
      <c r="C38" s="28"/>
      <c r="D38" s="38"/>
    </row>
    <row r="39" spans="1:6" x14ac:dyDescent="0.25">
      <c r="A39" s="4" t="s">
        <v>54</v>
      </c>
      <c r="B39" s="39">
        <f>B35+B37</f>
        <v>42734</v>
      </c>
      <c r="C39" s="39">
        <f>C35+C37</f>
        <v>44216</v>
      </c>
      <c r="E39" s="38"/>
      <c r="F39" s="41"/>
    </row>
    <row r="40" spans="1:6" x14ac:dyDescent="0.25">
      <c r="A40" s="4"/>
      <c r="B40" s="30"/>
      <c r="C40" s="30"/>
    </row>
    <row r="41" spans="1:6" x14ac:dyDescent="0.25">
      <c r="B41" s="28"/>
      <c r="C41" s="28"/>
    </row>
    <row r="42" spans="1:6" x14ac:dyDescent="0.25">
      <c r="A42" s="4" t="s">
        <v>13</v>
      </c>
      <c r="B42" s="28"/>
      <c r="C42" s="28"/>
    </row>
    <row r="43" spans="1:6" x14ac:dyDescent="0.25">
      <c r="A43" t="s">
        <v>14</v>
      </c>
      <c r="B43" s="3">
        <v>0</v>
      </c>
      <c r="C43" s="28">
        <v>32</v>
      </c>
      <c r="E43" s="38"/>
    </row>
    <row r="44" spans="1:6" x14ac:dyDescent="0.25">
      <c r="A44" s="34" t="s">
        <v>15</v>
      </c>
      <c r="B44" s="28">
        <v>1072</v>
      </c>
      <c r="C44" s="28">
        <v>1072</v>
      </c>
      <c r="E44" s="38"/>
    </row>
    <row r="45" spans="1:6" x14ac:dyDescent="0.25">
      <c r="B45" s="28"/>
      <c r="C45" s="28"/>
    </row>
    <row r="46" spans="1:6" x14ac:dyDescent="0.25">
      <c r="B46" s="29">
        <f>SUM(B43:B45)</f>
        <v>1072</v>
      </c>
      <c r="C46" s="29">
        <f>SUM(C43:C45)</f>
        <v>1104</v>
      </c>
    </row>
    <row r="47" spans="1:6" x14ac:dyDescent="0.25">
      <c r="B47" s="28"/>
      <c r="C47" s="28"/>
    </row>
    <row r="48" spans="1:6" x14ac:dyDescent="0.25">
      <c r="A48" s="4" t="s">
        <v>16</v>
      </c>
      <c r="B48" s="28"/>
      <c r="C48" s="28"/>
      <c r="E48" s="41"/>
    </row>
    <row r="49" spans="1:5" x14ac:dyDescent="0.25">
      <c r="A49" t="s">
        <v>55</v>
      </c>
      <c r="B49" s="31">
        <v>5894</v>
      </c>
      <c r="C49" s="31">
        <f>2852+3255-1</f>
        <v>6106</v>
      </c>
      <c r="D49" s="38"/>
      <c r="E49" s="38"/>
    </row>
    <row r="50" spans="1:5" x14ac:dyDescent="0.25">
      <c r="A50" t="s">
        <v>56</v>
      </c>
      <c r="B50" s="32">
        <v>527</v>
      </c>
      <c r="C50" s="32">
        <v>831</v>
      </c>
      <c r="E50" s="38"/>
    </row>
    <row r="51" spans="1:5" x14ac:dyDescent="0.25">
      <c r="A51" t="s">
        <v>57</v>
      </c>
      <c r="B51" s="32">
        <v>54</v>
      </c>
      <c r="C51" s="32">
        <v>54</v>
      </c>
      <c r="E51" s="38"/>
    </row>
    <row r="52" spans="1:5" x14ac:dyDescent="0.25">
      <c r="A52" t="s">
        <v>58</v>
      </c>
      <c r="B52" s="32">
        <v>0</v>
      </c>
      <c r="C52" s="32">
        <v>0</v>
      </c>
      <c r="E52" s="38"/>
    </row>
    <row r="53" spans="1:5" x14ac:dyDescent="0.25">
      <c r="A53" t="s">
        <v>59</v>
      </c>
      <c r="B53" s="32">
        <v>41</v>
      </c>
      <c r="C53" s="32">
        <v>36</v>
      </c>
      <c r="E53" s="38"/>
    </row>
    <row r="54" spans="1:5" x14ac:dyDescent="0.25">
      <c r="B54" s="32"/>
      <c r="C54" s="32"/>
    </row>
    <row r="55" spans="1:5" x14ac:dyDescent="0.25">
      <c r="B55" s="35">
        <f>SUM(B49:B54)</f>
        <v>6516</v>
      </c>
      <c r="C55" s="35">
        <f>SUM(C49:C54)</f>
        <v>7027</v>
      </c>
    </row>
    <row r="56" spans="1:5" x14ac:dyDescent="0.25">
      <c r="A56" s="4"/>
      <c r="B56" s="29">
        <f>B46+B55</f>
        <v>7588</v>
      </c>
      <c r="C56" s="29">
        <f>+C46+C55</f>
        <v>8131</v>
      </c>
      <c r="E56" s="38"/>
    </row>
    <row r="57" spans="1:5" ht="15.75" thickBot="1" x14ac:dyDescent="0.3">
      <c r="A57" s="4" t="s">
        <v>17</v>
      </c>
      <c r="B57" s="36">
        <f>B39+B56</f>
        <v>50322</v>
      </c>
      <c r="C57" s="36">
        <f>+C56+C39</f>
        <v>52347</v>
      </c>
      <c r="E57" s="38"/>
    </row>
    <row r="58" spans="1:5" ht="15.75" thickTop="1" x14ac:dyDescent="0.25"/>
    <row r="59" spans="1:5" x14ac:dyDescent="0.25">
      <c r="A59" t="s">
        <v>60</v>
      </c>
      <c r="B59" s="40">
        <f>B35/320000</f>
        <v>0.133659375</v>
      </c>
      <c r="C59" s="40">
        <f>C35/320000</f>
        <v>0.13824375</v>
      </c>
      <c r="E59" s="42"/>
    </row>
    <row r="61" spans="1:5" x14ac:dyDescent="0.25">
      <c r="A61" s="100" t="s">
        <v>61</v>
      </c>
      <c r="B61" s="100"/>
      <c r="C61" s="100"/>
    </row>
    <row r="62" spans="1:5" x14ac:dyDescent="0.25">
      <c r="A62" s="100" t="s">
        <v>174</v>
      </c>
      <c r="B62" s="100"/>
      <c r="C62" s="100"/>
    </row>
  </sheetData>
  <mergeCells count="2">
    <mergeCell ref="A61:C61"/>
    <mergeCell ref="A62:C6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3" max="3" width="11.7109375" customWidth="1"/>
    <col min="4" max="4" width="15.140625" customWidth="1"/>
    <col min="5" max="5" width="11" customWidth="1"/>
    <col min="7" max="7" width="11.7109375" customWidth="1"/>
    <col min="8" max="8" width="6.7109375" customWidth="1"/>
    <col min="9" max="9" width="11.140625" customWidth="1"/>
    <col min="11" max="11" width="11.140625" customWidth="1"/>
    <col min="259" max="259" width="11.7109375" customWidth="1"/>
    <col min="260" max="260" width="10.140625" customWidth="1"/>
    <col min="261" max="261" width="11" customWidth="1"/>
    <col min="263" max="263" width="11.7109375" customWidth="1"/>
    <col min="264" max="264" width="6.7109375" customWidth="1"/>
    <col min="265" max="265" width="11.140625" customWidth="1"/>
    <col min="267" max="267" width="11.140625" customWidth="1"/>
    <col min="515" max="515" width="11.7109375" customWidth="1"/>
    <col min="516" max="516" width="10.140625" customWidth="1"/>
    <col min="517" max="517" width="11" customWidth="1"/>
    <col min="519" max="519" width="11.7109375" customWidth="1"/>
    <col min="520" max="520" width="6.7109375" customWidth="1"/>
    <col min="521" max="521" width="11.140625" customWidth="1"/>
    <col min="523" max="523" width="11.140625" customWidth="1"/>
    <col min="771" max="771" width="11.7109375" customWidth="1"/>
    <col min="772" max="772" width="10.140625" customWidth="1"/>
    <col min="773" max="773" width="11" customWidth="1"/>
    <col min="775" max="775" width="11.7109375" customWidth="1"/>
    <col min="776" max="776" width="6.7109375" customWidth="1"/>
    <col min="777" max="777" width="11.140625" customWidth="1"/>
    <col min="779" max="779" width="11.140625" customWidth="1"/>
    <col min="1027" max="1027" width="11.7109375" customWidth="1"/>
    <col min="1028" max="1028" width="10.140625" customWidth="1"/>
    <col min="1029" max="1029" width="11" customWidth="1"/>
    <col min="1031" max="1031" width="11.7109375" customWidth="1"/>
    <col min="1032" max="1032" width="6.7109375" customWidth="1"/>
    <col min="1033" max="1033" width="11.140625" customWidth="1"/>
    <col min="1035" max="1035" width="11.140625" customWidth="1"/>
    <col min="1283" max="1283" width="11.7109375" customWidth="1"/>
    <col min="1284" max="1284" width="10.140625" customWidth="1"/>
    <col min="1285" max="1285" width="11" customWidth="1"/>
    <col min="1287" max="1287" width="11.7109375" customWidth="1"/>
    <col min="1288" max="1288" width="6.7109375" customWidth="1"/>
    <col min="1289" max="1289" width="11.140625" customWidth="1"/>
    <col min="1291" max="1291" width="11.140625" customWidth="1"/>
    <col min="1539" max="1539" width="11.7109375" customWidth="1"/>
    <col min="1540" max="1540" width="10.140625" customWidth="1"/>
    <col min="1541" max="1541" width="11" customWidth="1"/>
    <col min="1543" max="1543" width="11.7109375" customWidth="1"/>
    <col min="1544" max="1544" width="6.7109375" customWidth="1"/>
    <col min="1545" max="1545" width="11.140625" customWidth="1"/>
    <col min="1547" max="1547" width="11.140625" customWidth="1"/>
    <col min="1795" max="1795" width="11.7109375" customWidth="1"/>
    <col min="1796" max="1796" width="10.140625" customWidth="1"/>
    <col min="1797" max="1797" width="11" customWidth="1"/>
    <col min="1799" max="1799" width="11.7109375" customWidth="1"/>
    <col min="1800" max="1800" width="6.7109375" customWidth="1"/>
    <col min="1801" max="1801" width="11.140625" customWidth="1"/>
    <col min="1803" max="1803" width="11.140625" customWidth="1"/>
    <col min="2051" max="2051" width="11.7109375" customWidth="1"/>
    <col min="2052" max="2052" width="10.140625" customWidth="1"/>
    <col min="2053" max="2053" width="11" customWidth="1"/>
    <col min="2055" max="2055" width="11.7109375" customWidth="1"/>
    <col min="2056" max="2056" width="6.7109375" customWidth="1"/>
    <col min="2057" max="2057" width="11.140625" customWidth="1"/>
    <col min="2059" max="2059" width="11.140625" customWidth="1"/>
    <col min="2307" max="2307" width="11.7109375" customWidth="1"/>
    <col min="2308" max="2308" width="10.140625" customWidth="1"/>
    <col min="2309" max="2309" width="11" customWidth="1"/>
    <col min="2311" max="2311" width="11.7109375" customWidth="1"/>
    <col min="2312" max="2312" width="6.7109375" customWidth="1"/>
    <col min="2313" max="2313" width="11.140625" customWidth="1"/>
    <col min="2315" max="2315" width="11.140625" customWidth="1"/>
    <col min="2563" max="2563" width="11.7109375" customWidth="1"/>
    <col min="2564" max="2564" width="10.140625" customWidth="1"/>
    <col min="2565" max="2565" width="11" customWidth="1"/>
    <col min="2567" max="2567" width="11.7109375" customWidth="1"/>
    <col min="2568" max="2568" width="6.7109375" customWidth="1"/>
    <col min="2569" max="2569" width="11.140625" customWidth="1"/>
    <col min="2571" max="2571" width="11.140625" customWidth="1"/>
    <col min="2819" max="2819" width="11.7109375" customWidth="1"/>
    <col min="2820" max="2820" width="10.140625" customWidth="1"/>
    <col min="2821" max="2821" width="11" customWidth="1"/>
    <col min="2823" max="2823" width="11.7109375" customWidth="1"/>
    <col min="2824" max="2824" width="6.7109375" customWidth="1"/>
    <col min="2825" max="2825" width="11.140625" customWidth="1"/>
    <col min="2827" max="2827" width="11.140625" customWidth="1"/>
    <col min="3075" max="3075" width="11.7109375" customWidth="1"/>
    <col min="3076" max="3076" width="10.140625" customWidth="1"/>
    <col min="3077" max="3077" width="11" customWidth="1"/>
    <col min="3079" max="3079" width="11.7109375" customWidth="1"/>
    <col min="3080" max="3080" width="6.7109375" customWidth="1"/>
    <col min="3081" max="3081" width="11.140625" customWidth="1"/>
    <col min="3083" max="3083" width="11.140625" customWidth="1"/>
    <col min="3331" max="3331" width="11.7109375" customWidth="1"/>
    <col min="3332" max="3332" width="10.140625" customWidth="1"/>
    <col min="3333" max="3333" width="11" customWidth="1"/>
    <col min="3335" max="3335" width="11.7109375" customWidth="1"/>
    <col min="3336" max="3336" width="6.7109375" customWidth="1"/>
    <col min="3337" max="3337" width="11.140625" customWidth="1"/>
    <col min="3339" max="3339" width="11.140625" customWidth="1"/>
    <col min="3587" max="3587" width="11.7109375" customWidth="1"/>
    <col min="3588" max="3588" width="10.140625" customWidth="1"/>
    <col min="3589" max="3589" width="11" customWidth="1"/>
    <col min="3591" max="3591" width="11.7109375" customWidth="1"/>
    <col min="3592" max="3592" width="6.7109375" customWidth="1"/>
    <col min="3593" max="3593" width="11.140625" customWidth="1"/>
    <col min="3595" max="3595" width="11.140625" customWidth="1"/>
    <col min="3843" max="3843" width="11.7109375" customWidth="1"/>
    <col min="3844" max="3844" width="10.140625" customWidth="1"/>
    <col min="3845" max="3845" width="11" customWidth="1"/>
    <col min="3847" max="3847" width="11.7109375" customWidth="1"/>
    <col min="3848" max="3848" width="6.7109375" customWidth="1"/>
    <col min="3849" max="3849" width="11.140625" customWidth="1"/>
    <col min="3851" max="3851" width="11.140625" customWidth="1"/>
    <col min="4099" max="4099" width="11.7109375" customWidth="1"/>
    <col min="4100" max="4100" width="10.140625" customWidth="1"/>
    <col min="4101" max="4101" width="11" customWidth="1"/>
    <col min="4103" max="4103" width="11.7109375" customWidth="1"/>
    <col min="4104" max="4104" width="6.7109375" customWidth="1"/>
    <col min="4105" max="4105" width="11.140625" customWidth="1"/>
    <col min="4107" max="4107" width="11.140625" customWidth="1"/>
    <col min="4355" max="4355" width="11.7109375" customWidth="1"/>
    <col min="4356" max="4356" width="10.140625" customWidth="1"/>
    <col min="4357" max="4357" width="11" customWidth="1"/>
    <col min="4359" max="4359" width="11.7109375" customWidth="1"/>
    <col min="4360" max="4360" width="6.7109375" customWidth="1"/>
    <col min="4361" max="4361" width="11.140625" customWidth="1"/>
    <col min="4363" max="4363" width="11.140625" customWidth="1"/>
    <col min="4611" max="4611" width="11.7109375" customWidth="1"/>
    <col min="4612" max="4612" width="10.140625" customWidth="1"/>
    <col min="4613" max="4613" width="11" customWidth="1"/>
    <col min="4615" max="4615" width="11.7109375" customWidth="1"/>
    <col min="4616" max="4616" width="6.7109375" customWidth="1"/>
    <col min="4617" max="4617" width="11.140625" customWidth="1"/>
    <col min="4619" max="4619" width="11.140625" customWidth="1"/>
    <col min="4867" max="4867" width="11.7109375" customWidth="1"/>
    <col min="4868" max="4868" width="10.140625" customWidth="1"/>
    <col min="4869" max="4869" width="11" customWidth="1"/>
    <col min="4871" max="4871" width="11.7109375" customWidth="1"/>
    <col min="4872" max="4872" width="6.7109375" customWidth="1"/>
    <col min="4873" max="4873" width="11.140625" customWidth="1"/>
    <col min="4875" max="4875" width="11.140625" customWidth="1"/>
    <col min="5123" max="5123" width="11.7109375" customWidth="1"/>
    <col min="5124" max="5124" width="10.140625" customWidth="1"/>
    <col min="5125" max="5125" width="11" customWidth="1"/>
    <col min="5127" max="5127" width="11.7109375" customWidth="1"/>
    <col min="5128" max="5128" width="6.7109375" customWidth="1"/>
    <col min="5129" max="5129" width="11.140625" customWidth="1"/>
    <col min="5131" max="5131" width="11.140625" customWidth="1"/>
    <col min="5379" max="5379" width="11.7109375" customWidth="1"/>
    <col min="5380" max="5380" width="10.140625" customWidth="1"/>
    <col min="5381" max="5381" width="11" customWidth="1"/>
    <col min="5383" max="5383" width="11.7109375" customWidth="1"/>
    <col min="5384" max="5384" width="6.7109375" customWidth="1"/>
    <col min="5385" max="5385" width="11.140625" customWidth="1"/>
    <col min="5387" max="5387" width="11.140625" customWidth="1"/>
    <col min="5635" max="5635" width="11.7109375" customWidth="1"/>
    <col min="5636" max="5636" width="10.140625" customWidth="1"/>
    <col min="5637" max="5637" width="11" customWidth="1"/>
    <col min="5639" max="5639" width="11.7109375" customWidth="1"/>
    <col min="5640" max="5640" width="6.7109375" customWidth="1"/>
    <col min="5641" max="5641" width="11.140625" customWidth="1"/>
    <col min="5643" max="5643" width="11.140625" customWidth="1"/>
    <col min="5891" max="5891" width="11.7109375" customWidth="1"/>
    <col min="5892" max="5892" width="10.140625" customWidth="1"/>
    <col min="5893" max="5893" width="11" customWidth="1"/>
    <col min="5895" max="5895" width="11.7109375" customWidth="1"/>
    <col min="5896" max="5896" width="6.7109375" customWidth="1"/>
    <col min="5897" max="5897" width="11.140625" customWidth="1"/>
    <col min="5899" max="5899" width="11.140625" customWidth="1"/>
    <col min="6147" max="6147" width="11.7109375" customWidth="1"/>
    <col min="6148" max="6148" width="10.140625" customWidth="1"/>
    <col min="6149" max="6149" width="11" customWidth="1"/>
    <col min="6151" max="6151" width="11.7109375" customWidth="1"/>
    <col min="6152" max="6152" width="6.7109375" customWidth="1"/>
    <col min="6153" max="6153" width="11.140625" customWidth="1"/>
    <col min="6155" max="6155" width="11.140625" customWidth="1"/>
    <col min="6403" max="6403" width="11.7109375" customWidth="1"/>
    <col min="6404" max="6404" width="10.140625" customWidth="1"/>
    <col min="6405" max="6405" width="11" customWidth="1"/>
    <col min="6407" max="6407" width="11.7109375" customWidth="1"/>
    <col min="6408" max="6408" width="6.7109375" customWidth="1"/>
    <col min="6409" max="6409" width="11.140625" customWidth="1"/>
    <col min="6411" max="6411" width="11.140625" customWidth="1"/>
    <col min="6659" max="6659" width="11.7109375" customWidth="1"/>
    <col min="6660" max="6660" width="10.140625" customWidth="1"/>
    <col min="6661" max="6661" width="11" customWidth="1"/>
    <col min="6663" max="6663" width="11.7109375" customWidth="1"/>
    <col min="6664" max="6664" width="6.7109375" customWidth="1"/>
    <col min="6665" max="6665" width="11.140625" customWidth="1"/>
    <col min="6667" max="6667" width="11.140625" customWidth="1"/>
    <col min="6915" max="6915" width="11.7109375" customWidth="1"/>
    <col min="6916" max="6916" width="10.140625" customWidth="1"/>
    <col min="6917" max="6917" width="11" customWidth="1"/>
    <col min="6919" max="6919" width="11.7109375" customWidth="1"/>
    <col min="6920" max="6920" width="6.7109375" customWidth="1"/>
    <col min="6921" max="6921" width="11.140625" customWidth="1"/>
    <col min="6923" max="6923" width="11.140625" customWidth="1"/>
    <col min="7171" max="7171" width="11.7109375" customWidth="1"/>
    <col min="7172" max="7172" width="10.140625" customWidth="1"/>
    <col min="7173" max="7173" width="11" customWidth="1"/>
    <col min="7175" max="7175" width="11.7109375" customWidth="1"/>
    <col min="7176" max="7176" width="6.7109375" customWidth="1"/>
    <col min="7177" max="7177" width="11.140625" customWidth="1"/>
    <col min="7179" max="7179" width="11.140625" customWidth="1"/>
    <col min="7427" max="7427" width="11.7109375" customWidth="1"/>
    <col min="7428" max="7428" width="10.140625" customWidth="1"/>
    <col min="7429" max="7429" width="11" customWidth="1"/>
    <col min="7431" max="7431" width="11.7109375" customWidth="1"/>
    <col min="7432" max="7432" width="6.7109375" customWidth="1"/>
    <col min="7433" max="7433" width="11.140625" customWidth="1"/>
    <col min="7435" max="7435" width="11.140625" customWidth="1"/>
    <col min="7683" max="7683" width="11.7109375" customWidth="1"/>
    <col min="7684" max="7684" width="10.140625" customWidth="1"/>
    <col min="7685" max="7685" width="11" customWidth="1"/>
    <col min="7687" max="7687" width="11.7109375" customWidth="1"/>
    <col min="7688" max="7688" width="6.7109375" customWidth="1"/>
    <col min="7689" max="7689" width="11.140625" customWidth="1"/>
    <col min="7691" max="7691" width="11.140625" customWidth="1"/>
    <col min="7939" max="7939" width="11.7109375" customWidth="1"/>
    <col min="7940" max="7940" width="10.140625" customWidth="1"/>
    <col min="7941" max="7941" width="11" customWidth="1"/>
    <col min="7943" max="7943" width="11.7109375" customWidth="1"/>
    <col min="7944" max="7944" width="6.7109375" customWidth="1"/>
    <col min="7945" max="7945" width="11.140625" customWidth="1"/>
    <col min="7947" max="7947" width="11.140625" customWidth="1"/>
    <col min="8195" max="8195" width="11.7109375" customWidth="1"/>
    <col min="8196" max="8196" width="10.140625" customWidth="1"/>
    <col min="8197" max="8197" width="11" customWidth="1"/>
    <col min="8199" max="8199" width="11.7109375" customWidth="1"/>
    <col min="8200" max="8200" width="6.7109375" customWidth="1"/>
    <col min="8201" max="8201" width="11.140625" customWidth="1"/>
    <col min="8203" max="8203" width="11.140625" customWidth="1"/>
    <col min="8451" max="8451" width="11.7109375" customWidth="1"/>
    <col min="8452" max="8452" width="10.140625" customWidth="1"/>
    <col min="8453" max="8453" width="11" customWidth="1"/>
    <col min="8455" max="8455" width="11.7109375" customWidth="1"/>
    <col min="8456" max="8456" width="6.7109375" customWidth="1"/>
    <col min="8457" max="8457" width="11.140625" customWidth="1"/>
    <col min="8459" max="8459" width="11.140625" customWidth="1"/>
    <col min="8707" max="8707" width="11.7109375" customWidth="1"/>
    <col min="8708" max="8708" width="10.140625" customWidth="1"/>
    <col min="8709" max="8709" width="11" customWidth="1"/>
    <col min="8711" max="8711" width="11.7109375" customWidth="1"/>
    <col min="8712" max="8712" width="6.7109375" customWidth="1"/>
    <col min="8713" max="8713" width="11.140625" customWidth="1"/>
    <col min="8715" max="8715" width="11.140625" customWidth="1"/>
    <col min="8963" max="8963" width="11.7109375" customWidth="1"/>
    <col min="8964" max="8964" width="10.140625" customWidth="1"/>
    <col min="8965" max="8965" width="11" customWidth="1"/>
    <col min="8967" max="8967" width="11.7109375" customWidth="1"/>
    <col min="8968" max="8968" width="6.7109375" customWidth="1"/>
    <col min="8969" max="8969" width="11.140625" customWidth="1"/>
    <col min="8971" max="8971" width="11.140625" customWidth="1"/>
    <col min="9219" max="9219" width="11.7109375" customWidth="1"/>
    <col min="9220" max="9220" width="10.140625" customWidth="1"/>
    <col min="9221" max="9221" width="11" customWidth="1"/>
    <col min="9223" max="9223" width="11.7109375" customWidth="1"/>
    <col min="9224" max="9224" width="6.7109375" customWidth="1"/>
    <col min="9225" max="9225" width="11.140625" customWidth="1"/>
    <col min="9227" max="9227" width="11.140625" customWidth="1"/>
    <col min="9475" max="9475" width="11.7109375" customWidth="1"/>
    <col min="9476" max="9476" width="10.140625" customWidth="1"/>
    <col min="9477" max="9477" width="11" customWidth="1"/>
    <col min="9479" max="9479" width="11.7109375" customWidth="1"/>
    <col min="9480" max="9480" width="6.7109375" customWidth="1"/>
    <col min="9481" max="9481" width="11.140625" customWidth="1"/>
    <col min="9483" max="9483" width="11.140625" customWidth="1"/>
    <col min="9731" max="9731" width="11.7109375" customWidth="1"/>
    <col min="9732" max="9732" width="10.140625" customWidth="1"/>
    <col min="9733" max="9733" width="11" customWidth="1"/>
    <col min="9735" max="9735" width="11.7109375" customWidth="1"/>
    <col min="9736" max="9736" width="6.7109375" customWidth="1"/>
    <col min="9737" max="9737" width="11.140625" customWidth="1"/>
    <col min="9739" max="9739" width="11.140625" customWidth="1"/>
    <col min="9987" max="9987" width="11.7109375" customWidth="1"/>
    <col min="9988" max="9988" width="10.140625" customWidth="1"/>
    <col min="9989" max="9989" width="11" customWidth="1"/>
    <col min="9991" max="9991" width="11.7109375" customWidth="1"/>
    <col min="9992" max="9992" width="6.7109375" customWidth="1"/>
    <col min="9993" max="9993" width="11.140625" customWidth="1"/>
    <col min="9995" max="9995" width="11.140625" customWidth="1"/>
    <col min="10243" max="10243" width="11.7109375" customWidth="1"/>
    <col min="10244" max="10244" width="10.140625" customWidth="1"/>
    <col min="10245" max="10245" width="11" customWidth="1"/>
    <col min="10247" max="10247" width="11.7109375" customWidth="1"/>
    <col min="10248" max="10248" width="6.7109375" customWidth="1"/>
    <col min="10249" max="10249" width="11.140625" customWidth="1"/>
    <col min="10251" max="10251" width="11.140625" customWidth="1"/>
    <col min="10499" max="10499" width="11.7109375" customWidth="1"/>
    <col min="10500" max="10500" width="10.140625" customWidth="1"/>
    <col min="10501" max="10501" width="11" customWidth="1"/>
    <col min="10503" max="10503" width="11.7109375" customWidth="1"/>
    <col min="10504" max="10504" width="6.7109375" customWidth="1"/>
    <col min="10505" max="10505" width="11.140625" customWidth="1"/>
    <col min="10507" max="10507" width="11.140625" customWidth="1"/>
    <col min="10755" max="10755" width="11.7109375" customWidth="1"/>
    <col min="10756" max="10756" width="10.140625" customWidth="1"/>
    <col min="10757" max="10757" width="11" customWidth="1"/>
    <col min="10759" max="10759" width="11.7109375" customWidth="1"/>
    <col min="10760" max="10760" width="6.7109375" customWidth="1"/>
    <col min="10761" max="10761" width="11.140625" customWidth="1"/>
    <col min="10763" max="10763" width="11.140625" customWidth="1"/>
    <col min="11011" max="11011" width="11.7109375" customWidth="1"/>
    <col min="11012" max="11012" width="10.140625" customWidth="1"/>
    <col min="11013" max="11013" width="11" customWidth="1"/>
    <col min="11015" max="11015" width="11.7109375" customWidth="1"/>
    <col min="11016" max="11016" width="6.7109375" customWidth="1"/>
    <col min="11017" max="11017" width="11.140625" customWidth="1"/>
    <col min="11019" max="11019" width="11.140625" customWidth="1"/>
    <col min="11267" max="11267" width="11.7109375" customWidth="1"/>
    <col min="11268" max="11268" width="10.140625" customWidth="1"/>
    <col min="11269" max="11269" width="11" customWidth="1"/>
    <col min="11271" max="11271" width="11.7109375" customWidth="1"/>
    <col min="11272" max="11272" width="6.7109375" customWidth="1"/>
    <col min="11273" max="11273" width="11.140625" customWidth="1"/>
    <col min="11275" max="11275" width="11.140625" customWidth="1"/>
    <col min="11523" max="11523" width="11.7109375" customWidth="1"/>
    <col min="11524" max="11524" width="10.140625" customWidth="1"/>
    <col min="11525" max="11525" width="11" customWidth="1"/>
    <col min="11527" max="11527" width="11.7109375" customWidth="1"/>
    <col min="11528" max="11528" width="6.7109375" customWidth="1"/>
    <col min="11529" max="11529" width="11.140625" customWidth="1"/>
    <col min="11531" max="11531" width="11.140625" customWidth="1"/>
    <col min="11779" max="11779" width="11.7109375" customWidth="1"/>
    <col min="11780" max="11780" width="10.140625" customWidth="1"/>
    <col min="11781" max="11781" width="11" customWidth="1"/>
    <col min="11783" max="11783" width="11.7109375" customWidth="1"/>
    <col min="11784" max="11784" width="6.7109375" customWidth="1"/>
    <col min="11785" max="11785" width="11.140625" customWidth="1"/>
    <col min="11787" max="11787" width="11.140625" customWidth="1"/>
    <col min="12035" max="12035" width="11.7109375" customWidth="1"/>
    <col min="12036" max="12036" width="10.140625" customWidth="1"/>
    <col min="12037" max="12037" width="11" customWidth="1"/>
    <col min="12039" max="12039" width="11.7109375" customWidth="1"/>
    <col min="12040" max="12040" width="6.7109375" customWidth="1"/>
    <col min="12041" max="12041" width="11.140625" customWidth="1"/>
    <col min="12043" max="12043" width="11.140625" customWidth="1"/>
    <col min="12291" max="12291" width="11.7109375" customWidth="1"/>
    <col min="12292" max="12292" width="10.140625" customWidth="1"/>
    <col min="12293" max="12293" width="11" customWidth="1"/>
    <col min="12295" max="12295" width="11.7109375" customWidth="1"/>
    <col min="12296" max="12296" width="6.7109375" customWidth="1"/>
    <col min="12297" max="12297" width="11.140625" customWidth="1"/>
    <col min="12299" max="12299" width="11.140625" customWidth="1"/>
    <col min="12547" max="12547" width="11.7109375" customWidth="1"/>
    <col min="12548" max="12548" width="10.140625" customWidth="1"/>
    <col min="12549" max="12549" width="11" customWidth="1"/>
    <col min="12551" max="12551" width="11.7109375" customWidth="1"/>
    <col min="12552" max="12552" width="6.7109375" customWidth="1"/>
    <col min="12553" max="12553" width="11.140625" customWidth="1"/>
    <col min="12555" max="12555" width="11.140625" customWidth="1"/>
    <col min="12803" max="12803" width="11.7109375" customWidth="1"/>
    <col min="12804" max="12804" width="10.140625" customWidth="1"/>
    <col min="12805" max="12805" width="11" customWidth="1"/>
    <col min="12807" max="12807" width="11.7109375" customWidth="1"/>
    <col min="12808" max="12808" width="6.7109375" customWidth="1"/>
    <col min="12809" max="12809" width="11.140625" customWidth="1"/>
    <col min="12811" max="12811" width="11.140625" customWidth="1"/>
    <col min="13059" max="13059" width="11.7109375" customWidth="1"/>
    <col min="13060" max="13060" width="10.140625" customWidth="1"/>
    <col min="13061" max="13061" width="11" customWidth="1"/>
    <col min="13063" max="13063" width="11.7109375" customWidth="1"/>
    <col min="13064" max="13064" width="6.7109375" customWidth="1"/>
    <col min="13065" max="13065" width="11.140625" customWidth="1"/>
    <col min="13067" max="13067" width="11.140625" customWidth="1"/>
    <col min="13315" max="13315" width="11.7109375" customWidth="1"/>
    <col min="13316" max="13316" width="10.140625" customWidth="1"/>
    <col min="13317" max="13317" width="11" customWidth="1"/>
    <col min="13319" max="13319" width="11.7109375" customWidth="1"/>
    <col min="13320" max="13320" width="6.7109375" customWidth="1"/>
    <col min="13321" max="13321" width="11.140625" customWidth="1"/>
    <col min="13323" max="13323" width="11.140625" customWidth="1"/>
    <col min="13571" max="13571" width="11.7109375" customWidth="1"/>
    <col min="13572" max="13572" width="10.140625" customWidth="1"/>
    <col min="13573" max="13573" width="11" customWidth="1"/>
    <col min="13575" max="13575" width="11.7109375" customWidth="1"/>
    <col min="13576" max="13576" width="6.7109375" customWidth="1"/>
    <col min="13577" max="13577" width="11.140625" customWidth="1"/>
    <col min="13579" max="13579" width="11.140625" customWidth="1"/>
    <col min="13827" max="13827" width="11.7109375" customWidth="1"/>
    <col min="13828" max="13828" width="10.140625" customWidth="1"/>
    <col min="13829" max="13829" width="11" customWidth="1"/>
    <col min="13831" max="13831" width="11.7109375" customWidth="1"/>
    <col min="13832" max="13832" width="6.7109375" customWidth="1"/>
    <col min="13833" max="13833" width="11.140625" customWidth="1"/>
    <col min="13835" max="13835" width="11.140625" customWidth="1"/>
    <col min="14083" max="14083" width="11.7109375" customWidth="1"/>
    <col min="14084" max="14084" width="10.140625" customWidth="1"/>
    <col min="14085" max="14085" width="11" customWidth="1"/>
    <col min="14087" max="14087" width="11.7109375" customWidth="1"/>
    <col min="14088" max="14088" width="6.7109375" customWidth="1"/>
    <col min="14089" max="14089" width="11.140625" customWidth="1"/>
    <col min="14091" max="14091" width="11.140625" customWidth="1"/>
    <col min="14339" max="14339" width="11.7109375" customWidth="1"/>
    <col min="14340" max="14340" width="10.140625" customWidth="1"/>
    <col min="14341" max="14341" width="11" customWidth="1"/>
    <col min="14343" max="14343" width="11.7109375" customWidth="1"/>
    <col min="14344" max="14344" width="6.7109375" customWidth="1"/>
    <col min="14345" max="14345" width="11.140625" customWidth="1"/>
    <col min="14347" max="14347" width="11.140625" customWidth="1"/>
    <col min="14595" max="14595" width="11.7109375" customWidth="1"/>
    <col min="14596" max="14596" width="10.140625" customWidth="1"/>
    <col min="14597" max="14597" width="11" customWidth="1"/>
    <col min="14599" max="14599" width="11.7109375" customWidth="1"/>
    <col min="14600" max="14600" width="6.7109375" customWidth="1"/>
    <col min="14601" max="14601" width="11.140625" customWidth="1"/>
    <col min="14603" max="14603" width="11.140625" customWidth="1"/>
    <col min="14851" max="14851" width="11.7109375" customWidth="1"/>
    <col min="14852" max="14852" width="10.140625" customWidth="1"/>
    <col min="14853" max="14853" width="11" customWidth="1"/>
    <col min="14855" max="14855" width="11.7109375" customWidth="1"/>
    <col min="14856" max="14856" width="6.7109375" customWidth="1"/>
    <col min="14857" max="14857" width="11.140625" customWidth="1"/>
    <col min="14859" max="14859" width="11.140625" customWidth="1"/>
    <col min="15107" max="15107" width="11.7109375" customWidth="1"/>
    <col min="15108" max="15108" width="10.140625" customWidth="1"/>
    <col min="15109" max="15109" width="11" customWidth="1"/>
    <col min="15111" max="15111" width="11.7109375" customWidth="1"/>
    <col min="15112" max="15112" width="6.7109375" customWidth="1"/>
    <col min="15113" max="15113" width="11.140625" customWidth="1"/>
    <col min="15115" max="15115" width="11.140625" customWidth="1"/>
    <col min="15363" max="15363" width="11.7109375" customWidth="1"/>
    <col min="15364" max="15364" width="10.140625" customWidth="1"/>
    <col min="15365" max="15365" width="11" customWidth="1"/>
    <col min="15367" max="15367" width="11.7109375" customWidth="1"/>
    <col min="15368" max="15368" width="6.7109375" customWidth="1"/>
    <col min="15369" max="15369" width="11.140625" customWidth="1"/>
    <col min="15371" max="15371" width="11.140625" customWidth="1"/>
    <col min="15619" max="15619" width="11.7109375" customWidth="1"/>
    <col min="15620" max="15620" width="10.140625" customWidth="1"/>
    <col min="15621" max="15621" width="11" customWidth="1"/>
    <col min="15623" max="15623" width="11.7109375" customWidth="1"/>
    <col min="15624" max="15624" width="6.7109375" customWidth="1"/>
    <col min="15625" max="15625" width="11.140625" customWidth="1"/>
    <col min="15627" max="15627" width="11.140625" customWidth="1"/>
    <col min="15875" max="15875" width="11.7109375" customWidth="1"/>
    <col min="15876" max="15876" width="10.140625" customWidth="1"/>
    <col min="15877" max="15877" width="11" customWidth="1"/>
    <col min="15879" max="15879" width="11.7109375" customWidth="1"/>
    <col min="15880" max="15880" width="6.7109375" customWidth="1"/>
    <col min="15881" max="15881" width="11.140625" customWidth="1"/>
    <col min="15883" max="15883" width="11.140625" customWidth="1"/>
    <col min="16131" max="16131" width="11.7109375" customWidth="1"/>
    <col min="16132" max="16132" width="10.140625" customWidth="1"/>
    <col min="16133" max="16133" width="11" customWidth="1"/>
    <col min="16135" max="16135" width="11.7109375" customWidth="1"/>
    <col min="16136" max="16136" width="6.7109375" customWidth="1"/>
    <col min="16137" max="16137" width="11.140625" customWidth="1"/>
    <col min="16139" max="16139" width="11.140625" customWidth="1"/>
  </cols>
  <sheetData>
    <row r="1" spans="1:12" ht="15.75" x14ac:dyDescent="0.25">
      <c r="A1" s="6" t="s">
        <v>18</v>
      </c>
      <c r="D1" s="25" t="s">
        <v>19</v>
      </c>
    </row>
    <row r="2" spans="1:12" ht="15.75" x14ac:dyDescent="0.25">
      <c r="A2" s="8" t="s">
        <v>179</v>
      </c>
    </row>
    <row r="3" spans="1:12" x14ac:dyDescent="0.25">
      <c r="A3" s="9" t="s">
        <v>20</v>
      </c>
    </row>
    <row r="4" spans="1:12" ht="15.75" x14ac:dyDescent="0.25">
      <c r="A4" s="6"/>
      <c r="D4" s="25"/>
    </row>
    <row r="5" spans="1:12" ht="15.75" x14ac:dyDescent="0.25">
      <c r="A5" s="6" t="s">
        <v>21</v>
      </c>
    </row>
    <row r="6" spans="1:12" x14ac:dyDescent="0.25">
      <c r="A6" s="4" t="s">
        <v>178</v>
      </c>
    </row>
    <row r="8" spans="1:12" x14ac:dyDescent="0.25">
      <c r="A8" s="10"/>
    </row>
    <row r="9" spans="1:12" x14ac:dyDescent="0.25">
      <c r="A9" s="10"/>
      <c r="E9" s="101" t="s">
        <v>22</v>
      </c>
      <c r="F9" s="102"/>
      <c r="G9" s="103"/>
      <c r="I9" s="101" t="s">
        <v>23</v>
      </c>
      <c r="J9" s="102"/>
      <c r="K9" s="103"/>
    </row>
    <row r="10" spans="1:12" x14ac:dyDescent="0.25">
      <c r="E10" s="104" t="s">
        <v>24</v>
      </c>
      <c r="F10" s="105"/>
      <c r="G10" s="106"/>
      <c r="I10" s="104" t="s">
        <v>181</v>
      </c>
      <c r="J10" s="105"/>
      <c r="K10" s="106"/>
    </row>
    <row r="11" spans="1:12" x14ac:dyDescent="0.25">
      <c r="E11" s="11"/>
      <c r="F11" s="12"/>
      <c r="G11" s="13"/>
      <c r="H11" s="5"/>
      <c r="I11" s="14"/>
      <c r="J11" s="15"/>
      <c r="K11" s="16"/>
    </row>
    <row r="12" spans="1:12" x14ac:dyDescent="0.25">
      <c r="E12" s="14" t="s">
        <v>177</v>
      </c>
      <c r="F12" s="12"/>
      <c r="G12" s="16" t="s">
        <v>180</v>
      </c>
      <c r="H12" s="5"/>
      <c r="I12" s="14" t="s">
        <v>177</v>
      </c>
      <c r="J12" s="15"/>
      <c r="K12" s="16" t="s">
        <v>180</v>
      </c>
    </row>
    <row r="13" spans="1:12" x14ac:dyDescent="0.25">
      <c r="E13" s="17" t="s">
        <v>25</v>
      </c>
      <c r="F13" s="18"/>
      <c r="G13" s="19" t="s">
        <v>25</v>
      </c>
      <c r="I13" s="17" t="s">
        <v>25</v>
      </c>
      <c r="J13" s="20"/>
      <c r="K13" s="19" t="s">
        <v>25</v>
      </c>
    </row>
    <row r="16" spans="1:12" x14ac:dyDescent="0.25">
      <c r="A16" t="s">
        <v>26</v>
      </c>
      <c r="E16" s="21">
        <v>2517</v>
      </c>
      <c r="F16" s="21"/>
      <c r="G16" s="21">
        <v>5821</v>
      </c>
      <c r="H16" s="21"/>
      <c r="I16" s="21">
        <v>9014</v>
      </c>
      <c r="J16" s="21"/>
      <c r="K16" s="21">
        <v>14693</v>
      </c>
      <c r="L16" s="21"/>
    </row>
    <row r="17" spans="1:12" x14ac:dyDescent="0.25">
      <c r="E17" s="21"/>
      <c r="F17" s="21"/>
      <c r="G17" s="21"/>
      <c r="H17" s="21"/>
      <c r="I17" s="21"/>
      <c r="J17" s="21"/>
      <c r="K17" s="21"/>
      <c r="L17" s="21"/>
    </row>
    <row r="18" spans="1:12" x14ac:dyDescent="0.25">
      <c r="A18" t="s">
        <v>27</v>
      </c>
      <c r="E18" s="22">
        <v>-2567</v>
      </c>
      <c r="F18" s="3"/>
      <c r="G18" s="22">
        <v>-5051</v>
      </c>
      <c r="H18" s="21"/>
      <c r="I18" s="22">
        <v>-9232</v>
      </c>
      <c r="J18" s="21"/>
      <c r="K18" s="22">
        <v>-12980</v>
      </c>
      <c r="L18" s="21"/>
    </row>
    <row r="19" spans="1:12" x14ac:dyDescent="0.25">
      <c r="A19" t="s">
        <v>28</v>
      </c>
      <c r="E19" s="21">
        <f>SUM(E16:E18)</f>
        <v>-50</v>
      </c>
      <c r="F19" s="3"/>
      <c r="G19" s="21">
        <f>SUM(G16:G18)</f>
        <v>770</v>
      </c>
      <c r="H19" s="21"/>
      <c r="I19" s="21">
        <f>SUM(I16:I18)</f>
        <v>-218</v>
      </c>
      <c r="J19" s="21"/>
      <c r="K19" s="21">
        <f>SUM(K16:K18)</f>
        <v>1713</v>
      </c>
      <c r="L19" s="21"/>
    </row>
    <row r="20" spans="1:12" x14ac:dyDescent="0.25">
      <c r="E20" s="3"/>
      <c r="F20" s="3"/>
      <c r="G20" s="21"/>
      <c r="H20" s="21"/>
      <c r="I20" s="21"/>
      <c r="J20" s="21"/>
      <c r="K20" s="21"/>
      <c r="L20" s="21"/>
    </row>
    <row r="21" spans="1:12" x14ac:dyDescent="0.25">
      <c r="F21" s="3"/>
      <c r="G21" s="21"/>
      <c r="H21" s="21"/>
      <c r="I21" s="21"/>
      <c r="J21" s="21"/>
      <c r="K21" s="21"/>
      <c r="L21" s="21"/>
    </row>
    <row r="22" spans="1:12" x14ac:dyDescent="0.25">
      <c r="A22" t="s">
        <v>29</v>
      </c>
      <c r="E22" s="21">
        <v>10</v>
      </c>
      <c r="F22" s="3"/>
      <c r="G22" s="21">
        <v>-11</v>
      </c>
      <c r="H22" s="21"/>
      <c r="I22" s="21">
        <v>10</v>
      </c>
      <c r="J22" s="21"/>
      <c r="K22" s="21">
        <v>222</v>
      </c>
      <c r="L22" s="21"/>
    </row>
    <row r="23" spans="1:12" x14ac:dyDescent="0.25">
      <c r="A23" t="s">
        <v>30</v>
      </c>
      <c r="E23" s="21">
        <v>-285</v>
      </c>
      <c r="F23" s="3"/>
      <c r="G23" s="21">
        <v>-262</v>
      </c>
      <c r="H23" s="21"/>
      <c r="I23" s="21">
        <v>-902</v>
      </c>
      <c r="J23" s="21"/>
      <c r="K23" s="21">
        <v>-919</v>
      </c>
      <c r="L23" s="21"/>
    </row>
    <row r="24" spans="1:12" x14ac:dyDescent="0.25">
      <c r="A24" t="s">
        <v>31</v>
      </c>
      <c r="E24" s="22">
        <v>-174</v>
      </c>
      <c r="F24" s="3"/>
      <c r="G24" s="22">
        <v>-92</v>
      </c>
      <c r="H24" s="21"/>
      <c r="I24" s="22">
        <v>-301</v>
      </c>
      <c r="J24" s="21"/>
      <c r="K24" s="22">
        <v>-276</v>
      </c>
      <c r="L24" s="21"/>
    </row>
    <row r="25" spans="1:12" x14ac:dyDescent="0.25">
      <c r="A25" s="4" t="s">
        <v>32</v>
      </c>
      <c r="E25" s="21">
        <f>SUM(E19:E24)</f>
        <v>-499</v>
      </c>
      <c r="F25" s="3"/>
      <c r="G25" s="21">
        <f>SUM(G19:G24)</f>
        <v>405</v>
      </c>
      <c r="H25" s="21"/>
      <c r="I25" s="21">
        <f>SUM(I19:I24)</f>
        <v>-1411</v>
      </c>
      <c r="J25" s="21"/>
      <c r="K25" s="21">
        <f>SUM(K19:K24)</f>
        <v>740</v>
      </c>
      <c r="L25" s="21"/>
    </row>
    <row r="26" spans="1:12" x14ac:dyDescent="0.25">
      <c r="E26" s="21"/>
      <c r="F26" s="3"/>
      <c r="G26" s="21"/>
      <c r="H26" s="21"/>
      <c r="I26" s="21"/>
      <c r="J26" s="21"/>
      <c r="K26" s="21"/>
      <c r="L26" s="21"/>
    </row>
    <row r="27" spans="1:12" x14ac:dyDescent="0.25">
      <c r="A27" t="s">
        <v>163</v>
      </c>
      <c r="E27" s="21">
        <v>-85</v>
      </c>
      <c r="F27" s="3"/>
      <c r="G27" s="21">
        <v>-5</v>
      </c>
      <c r="H27" s="21"/>
      <c r="I27" s="21">
        <v>-226</v>
      </c>
      <c r="J27" s="21"/>
      <c r="K27" s="21">
        <v>-47</v>
      </c>
      <c r="L27" s="21"/>
    </row>
    <row r="28" spans="1:12" x14ac:dyDescent="0.25">
      <c r="A28" t="s">
        <v>33</v>
      </c>
      <c r="E28" s="22">
        <v>-17</v>
      </c>
      <c r="F28" s="3"/>
      <c r="G28" s="22">
        <v>-25</v>
      </c>
      <c r="H28" s="21"/>
      <c r="I28" s="22">
        <v>-54</v>
      </c>
      <c r="J28" s="21"/>
      <c r="K28" s="22">
        <v>-64</v>
      </c>
      <c r="L28" s="21"/>
    </row>
    <row r="29" spans="1:12" x14ac:dyDescent="0.25">
      <c r="A29" t="s">
        <v>34</v>
      </c>
      <c r="E29" s="21">
        <f>SUM(E25:E28)</f>
        <v>-601</v>
      </c>
      <c r="F29" s="3"/>
      <c r="G29" s="21">
        <f>SUM(G25:G28)</f>
        <v>375</v>
      </c>
      <c r="H29" s="21"/>
      <c r="I29" s="21">
        <f>SUM(I25:I28)</f>
        <v>-1691</v>
      </c>
      <c r="J29" s="21"/>
      <c r="K29" s="21">
        <f>SUM(K25:K28)</f>
        <v>629</v>
      </c>
      <c r="L29" s="21"/>
    </row>
    <row r="30" spans="1:12" x14ac:dyDescent="0.25"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t="s">
        <v>35</v>
      </c>
      <c r="E31" s="22">
        <v>0</v>
      </c>
      <c r="F31" s="21"/>
      <c r="G31" s="22">
        <v>0</v>
      </c>
      <c r="H31" s="21"/>
      <c r="I31" s="22">
        <v>0</v>
      </c>
      <c r="J31" s="21"/>
      <c r="K31" s="22">
        <v>0</v>
      </c>
      <c r="L31" s="21"/>
    </row>
    <row r="32" spans="1:12" x14ac:dyDescent="0.25">
      <c r="A32" s="4" t="s">
        <v>164</v>
      </c>
      <c r="E32" s="21">
        <f>SUM(E29:E31)</f>
        <v>-601</v>
      </c>
      <c r="F32" s="21"/>
      <c r="G32" s="21">
        <f>SUM(G29:G31)</f>
        <v>375</v>
      </c>
      <c r="H32" s="21"/>
      <c r="I32" s="21">
        <f>SUM(I29:I31)</f>
        <v>-1691</v>
      </c>
      <c r="J32" s="21"/>
      <c r="K32" s="21">
        <f>K29-K31</f>
        <v>629</v>
      </c>
      <c r="L32" s="21"/>
    </row>
    <row r="33" spans="1:12" x14ac:dyDescent="0.25"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t="s">
        <v>36</v>
      </c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t="s">
        <v>37</v>
      </c>
      <c r="E35" s="22">
        <v>0</v>
      </c>
      <c r="F35" s="21"/>
      <c r="G35" s="22">
        <v>0</v>
      </c>
      <c r="H35" s="21"/>
      <c r="I35" s="22">
        <v>0</v>
      </c>
      <c r="J35" s="21"/>
      <c r="K35" s="22">
        <v>0</v>
      </c>
      <c r="L35" s="21"/>
    </row>
    <row r="36" spans="1:12" ht="15.75" thickBot="1" x14ac:dyDescent="0.3">
      <c r="A36" s="4" t="s">
        <v>165</v>
      </c>
      <c r="E36" s="23">
        <f>SUM(E32:E35)</f>
        <v>-601</v>
      </c>
      <c r="F36" s="21"/>
      <c r="G36" s="23">
        <f>SUM(G32:G35)</f>
        <v>375</v>
      </c>
      <c r="H36" s="21"/>
      <c r="I36" s="23">
        <f>SUM(I32:I35)</f>
        <v>-1691</v>
      </c>
      <c r="J36" s="21"/>
      <c r="K36" s="23">
        <f>K32+K35</f>
        <v>629</v>
      </c>
      <c r="L36" s="21"/>
    </row>
    <row r="37" spans="1:12" ht="15.75" thickTop="1" x14ac:dyDescent="0.25">
      <c r="E37" s="24"/>
      <c r="F37" s="21"/>
      <c r="G37" s="24"/>
      <c r="H37" s="21"/>
      <c r="I37" s="24"/>
      <c r="J37" s="21"/>
      <c r="K37" s="24"/>
      <c r="L37" s="21"/>
    </row>
    <row r="38" spans="1:12" x14ac:dyDescent="0.25">
      <c r="E38" s="24"/>
      <c r="F38" s="21"/>
      <c r="G38" s="24"/>
      <c r="H38" s="21"/>
      <c r="I38" s="24"/>
      <c r="J38" s="21"/>
      <c r="K38" s="21"/>
      <c r="L38" s="21"/>
    </row>
    <row r="39" spans="1:12" x14ac:dyDescent="0.25">
      <c r="E39" s="21"/>
      <c r="F39" s="21"/>
      <c r="G39" s="21"/>
      <c r="H39" s="21"/>
      <c r="I39" s="21"/>
      <c r="J39" s="21"/>
      <c r="K39" s="21"/>
      <c r="L39" s="21"/>
    </row>
    <row r="40" spans="1:12" x14ac:dyDescent="0.25">
      <c r="A40" s="4" t="s">
        <v>39</v>
      </c>
      <c r="E40" s="21"/>
      <c r="F40" s="21"/>
      <c r="G40" s="21"/>
      <c r="H40" s="21"/>
      <c r="I40" s="21"/>
      <c r="J40" s="21"/>
      <c r="K40" s="21"/>
      <c r="L40" s="21"/>
    </row>
    <row r="41" spans="1:12" x14ac:dyDescent="0.25">
      <c r="A41" t="s">
        <v>40</v>
      </c>
      <c r="E41" s="21">
        <v>-599</v>
      </c>
      <c r="F41" s="21"/>
      <c r="G41" s="21">
        <v>377</v>
      </c>
      <c r="H41" s="21"/>
      <c r="I41" s="21">
        <v>-1676</v>
      </c>
      <c r="J41" s="21"/>
      <c r="K41" s="21">
        <v>631</v>
      </c>
      <c r="L41" s="21"/>
    </row>
    <row r="42" spans="1:12" x14ac:dyDescent="0.25">
      <c r="A42" t="s">
        <v>41</v>
      </c>
      <c r="E42" s="22">
        <v>-2</v>
      </c>
      <c r="F42" s="21"/>
      <c r="G42" s="22">
        <v>-2</v>
      </c>
      <c r="H42" s="21"/>
      <c r="I42" s="22">
        <v>-15</v>
      </c>
      <c r="J42" s="21"/>
      <c r="K42" s="21">
        <v>-2</v>
      </c>
      <c r="L42" s="21"/>
    </row>
    <row r="43" spans="1:12" ht="15.75" thickBot="1" x14ac:dyDescent="0.3">
      <c r="A43" s="4" t="s">
        <v>38</v>
      </c>
      <c r="E43" s="23">
        <f>SUM(E41:E42)</f>
        <v>-601</v>
      </c>
      <c r="F43" s="21"/>
      <c r="G43" s="23">
        <f>SUM(G41:G42)</f>
        <v>375</v>
      </c>
      <c r="H43" s="21"/>
      <c r="I43" s="23">
        <f>SUM(I41:I42)</f>
        <v>-1691</v>
      </c>
      <c r="J43" s="21"/>
      <c r="K43" s="23">
        <f>SUM(K41:K42)</f>
        <v>629</v>
      </c>
      <c r="L43" s="21"/>
    </row>
    <row r="44" spans="1:12" ht="15.75" thickTop="1" x14ac:dyDescent="0.25">
      <c r="E44" s="21"/>
      <c r="F44" s="21"/>
      <c r="G44" s="21"/>
      <c r="H44" s="21"/>
      <c r="I44" s="21"/>
      <c r="J44" s="21"/>
      <c r="K44" s="21"/>
      <c r="L44" s="21"/>
    </row>
    <row r="45" spans="1:12" x14ac:dyDescent="0.25">
      <c r="E45" s="21"/>
      <c r="F45" s="21"/>
      <c r="G45" s="21"/>
      <c r="H45" s="21"/>
      <c r="I45" s="21"/>
      <c r="J45" s="21"/>
      <c r="K45" s="21"/>
      <c r="L45" s="21"/>
    </row>
    <row r="46" spans="1:12" x14ac:dyDescent="0.25">
      <c r="E46" s="21"/>
      <c r="F46" s="21"/>
      <c r="G46" s="21"/>
      <c r="H46" s="21"/>
      <c r="I46" s="21"/>
      <c r="J46" s="21"/>
      <c r="K46" s="21"/>
      <c r="L46" s="21"/>
    </row>
    <row r="47" spans="1:12" x14ac:dyDescent="0.25">
      <c r="A47" t="s">
        <v>42</v>
      </c>
      <c r="E47" s="3">
        <f>E41/320000*100</f>
        <v>-0.18718750000000001</v>
      </c>
      <c r="G47" s="3">
        <f>G41/320000*100</f>
        <v>0.11781249999999999</v>
      </c>
      <c r="I47" s="3">
        <f>I41/320000*100</f>
        <v>-0.52375000000000005</v>
      </c>
      <c r="K47" s="3">
        <f>K41/320000*100</f>
        <v>0.19718750000000002</v>
      </c>
    </row>
    <row r="49" spans="5:5" x14ac:dyDescent="0.25">
      <c r="E49" s="21"/>
    </row>
  </sheetData>
  <mergeCells count="4">
    <mergeCell ref="E9:G9"/>
    <mergeCell ref="I9:K9"/>
    <mergeCell ref="E10:G10"/>
    <mergeCell ref="I10:K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52" zoomScaleNormal="100" zoomScaleSheetLayoutView="100" workbookViewId="0">
      <selection activeCell="C3" sqref="C3"/>
    </sheetView>
  </sheetViews>
  <sheetFormatPr defaultRowHeight="15" x14ac:dyDescent="0.25"/>
  <cols>
    <col min="1" max="1" width="35.7109375" customWidth="1"/>
    <col min="2" max="5" width="14.7109375" customWidth="1"/>
    <col min="257" max="257" width="35.7109375" customWidth="1"/>
    <col min="258" max="261" width="14.7109375" customWidth="1"/>
    <col min="513" max="513" width="35.7109375" customWidth="1"/>
    <col min="514" max="517" width="14.7109375" customWidth="1"/>
    <col min="769" max="769" width="35.7109375" customWidth="1"/>
    <col min="770" max="773" width="14.7109375" customWidth="1"/>
    <col min="1025" max="1025" width="35.7109375" customWidth="1"/>
    <col min="1026" max="1029" width="14.7109375" customWidth="1"/>
    <col min="1281" max="1281" width="35.7109375" customWidth="1"/>
    <col min="1282" max="1285" width="14.7109375" customWidth="1"/>
    <col min="1537" max="1537" width="35.7109375" customWidth="1"/>
    <col min="1538" max="1541" width="14.7109375" customWidth="1"/>
    <col min="1793" max="1793" width="35.7109375" customWidth="1"/>
    <col min="1794" max="1797" width="14.7109375" customWidth="1"/>
    <col min="2049" max="2049" width="35.7109375" customWidth="1"/>
    <col min="2050" max="2053" width="14.7109375" customWidth="1"/>
    <col min="2305" max="2305" width="35.7109375" customWidth="1"/>
    <col min="2306" max="2309" width="14.7109375" customWidth="1"/>
    <col min="2561" max="2561" width="35.7109375" customWidth="1"/>
    <col min="2562" max="2565" width="14.7109375" customWidth="1"/>
    <col min="2817" max="2817" width="35.7109375" customWidth="1"/>
    <col min="2818" max="2821" width="14.7109375" customWidth="1"/>
    <col min="3073" max="3073" width="35.7109375" customWidth="1"/>
    <col min="3074" max="3077" width="14.7109375" customWidth="1"/>
    <col min="3329" max="3329" width="35.7109375" customWidth="1"/>
    <col min="3330" max="3333" width="14.7109375" customWidth="1"/>
    <col min="3585" max="3585" width="35.7109375" customWidth="1"/>
    <col min="3586" max="3589" width="14.7109375" customWidth="1"/>
    <col min="3841" max="3841" width="35.7109375" customWidth="1"/>
    <col min="3842" max="3845" width="14.7109375" customWidth="1"/>
    <col min="4097" max="4097" width="35.7109375" customWidth="1"/>
    <col min="4098" max="4101" width="14.7109375" customWidth="1"/>
    <col min="4353" max="4353" width="35.7109375" customWidth="1"/>
    <col min="4354" max="4357" width="14.7109375" customWidth="1"/>
    <col min="4609" max="4609" width="35.7109375" customWidth="1"/>
    <col min="4610" max="4613" width="14.7109375" customWidth="1"/>
    <col min="4865" max="4865" width="35.7109375" customWidth="1"/>
    <col min="4866" max="4869" width="14.7109375" customWidth="1"/>
    <col min="5121" max="5121" width="35.7109375" customWidth="1"/>
    <col min="5122" max="5125" width="14.7109375" customWidth="1"/>
    <col min="5377" max="5377" width="35.7109375" customWidth="1"/>
    <col min="5378" max="5381" width="14.7109375" customWidth="1"/>
    <col min="5633" max="5633" width="35.7109375" customWidth="1"/>
    <col min="5634" max="5637" width="14.7109375" customWidth="1"/>
    <col min="5889" max="5889" width="35.7109375" customWidth="1"/>
    <col min="5890" max="5893" width="14.7109375" customWidth="1"/>
    <col min="6145" max="6145" width="35.7109375" customWidth="1"/>
    <col min="6146" max="6149" width="14.7109375" customWidth="1"/>
    <col min="6401" max="6401" width="35.7109375" customWidth="1"/>
    <col min="6402" max="6405" width="14.7109375" customWidth="1"/>
    <col min="6657" max="6657" width="35.7109375" customWidth="1"/>
    <col min="6658" max="6661" width="14.7109375" customWidth="1"/>
    <col min="6913" max="6913" width="35.7109375" customWidth="1"/>
    <col min="6914" max="6917" width="14.7109375" customWidth="1"/>
    <col min="7169" max="7169" width="35.7109375" customWidth="1"/>
    <col min="7170" max="7173" width="14.7109375" customWidth="1"/>
    <col min="7425" max="7425" width="35.7109375" customWidth="1"/>
    <col min="7426" max="7429" width="14.7109375" customWidth="1"/>
    <col min="7681" max="7681" width="35.7109375" customWidth="1"/>
    <col min="7682" max="7685" width="14.7109375" customWidth="1"/>
    <col min="7937" max="7937" width="35.7109375" customWidth="1"/>
    <col min="7938" max="7941" width="14.7109375" customWidth="1"/>
    <col min="8193" max="8193" width="35.7109375" customWidth="1"/>
    <col min="8194" max="8197" width="14.7109375" customWidth="1"/>
    <col min="8449" max="8449" width="35.7109375" customWidth="1"/>
    <col min="8450" max="8453" width="14.7109375" customWidth="1"/>
    <col min="8705" max="8705" width="35.7109375" customWidth="1"/>
    <col min="8706" max="8709" width="14.7109375" customWidth="1"/>
    <col min="8961" max="8961" width="35.7109375" customWidth="1"/>
    <col min="8962" max="8965" width="14.7109375" customWidth="1"/>
    <col min="9217" max="9217" width="35.7109375" customWidth="1"/>
    <col min="9218" max="9221" width="14.7109375" customWidth="1"/>
    <col min="9473" max="9473" width="35.7109375" customWidth="1"/>
    <col min="9474" max="9477" width="14.7109375" customWidth="1"/>
    <col min="9729" max="9729" width="35.7109375" customWidth="1"/>
    <col min="9730" max="9733" width="14.7109375" customWidth="1"/>
    <col min="9985" max="9985" width="35.7109375" customWidth="1"/>
    <col min="9986" max="9989" width="14.7109375" customWidth="1"/>
    <col min="10241" max="10241" width="35.7109375" customWidth="1"/>
    <col min="10242" max="10245" width="14.7109375" customWidth="1"/>
    <col min="10497" max="10497" width="35.7109375" customWidth="1"/>
    <col min="10498" max="10501" width="14.7109375" customWidth="1"/>
    <col min="10753" max="10753" width="35.7109375" customWidth="1"/>
    <col min="10754" max="10757" width="14.7109375" customWidth="1"/>
    <col min="11009" max="11009" width="35.7109375" customWidth="1"/>
    <col min="11010" max="11013" width="14.7109375" customWidth="1"/>
    <col min="11265" max="11265" width="35.7109375" customWidth="1"/>
    <col min="11266" max="11269" width="14.7109375" customWidth="1"/>
    <col min="11521" max="11521" width="35.7109375" customWidth="1"/>
    <col min="11522" max="11525" width="14.7109375" customWidth="1"/>
    <col min="11777" max="11777" width="35.7109375" customWidth="1"/>
    <col min="11778" max="11781" width="14.7109375" customWidth="1"/>
    <col min="12033" max="12033" width="35.7109375" customWidth="1"/>
    <col min="12034" max="12037" width="14.7109375" customWidth="1"/>
    <col min="12289" max="12289" width="35.7109375" customWidth="1"/>
    <col min="12290" max="12293" width="14.7109375" customWidth="1"/>
    <col min="12545" max="12545" width="35.7109375" customWidth="1"/>
    <col min="12546" max="12549" width="14.7109375" customWidth="1"/>
    <col min="12801" max="12801" width="35.7109375" customWidth="1"/>
    <col min="12802" max="12805" width="14.7109375" customWidth="1"/>
    <col min="13057" max="13057" width="35.7109375" customWidth="1"/>
    <col min="13058" max="13061" width="14.7109375" customWidth="1"/>
    <col min="13313" max="13313" width="35.7109375" customWidth="1"/>
    <col min="13314" max="13317" width="14.7109375" customWidth="1"/>
    <col min="13569" max="13569" width="35.7109375" customWidth="1"/>
    <col min="13570" max="13573" width="14.7109375" customWidth="1"/>
    <col min="13825" max="13825" width="35.7109375" customWidth="1"/>
    <col min="13826" max="13829" width="14.7109375" customWidth="1"/>
    <col min="14081" max="14081" width="35.7109375" customWidth="1"/>
    <col min="14082" max="14085" width="14.7109375" customWidth="1"/>
    <col min="14337" max="14337" width="35.7109375" customWidth="1"/>
    <col min="14338" max="14341" width="14.7109375" customWidth="1"/>
    <col min="14593" max="14593" width="35.7109375" customWidth="1"/>
    <col min="14594" max="14597" width="14.7109375" customWidth="1"/>
    <col min="14849" max="14849" width="35.7109375" customWidth="1"/>
    <col min="14850" max="14853" width="14.7109375" customWidth="1"/>
    <col min="15105" max="15105" width="35.7109375" customWidth="1"/>
    <col min="15106" max="15109" width="14.7109375" customWidth="1"/>
    <col min="15361" max="15361" width="35.7109375" customWidth="1"/>
    <col min="15362" max="15365" width="14.7109375" customWidth="1"/>
    <col min="15617" max="15617" width="35.7109375" customWidth="1"/>
    <col min="15618" max="15621" width="14.7109375" customWidth="1"/>
    <col min="15873" max="15873" width="35.7109375" customWidth="1"/>
    <col min="15874" max="15877" width="14.7109375" customWidth="1"/>
    <col min="16129" max="16129" width="35.7109375" customWidth="1"/>
    <col min="16130" max="16133" width="14.7109375" customWidth="1"/>
  </cols>
  <sheetData>
    <row r="1" spans="1:5" x14ac:dyDescent="0.25">
      <c r="A1" s="4" t="s">
        <v>43</v>
      </c>
      <c r="B1" s="7"/>
      <c r="C1" s="7"/>
      <c r="D1" s="7"/>
      <c r="E1" s="7"/>
    </row>
    <row r="2" spans="1:5" x14ac:dyDescent="0.25">
      <c r="A2" s="4" t="s">
        <v>195</v>
      </c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43" t="s">
        <v>63</v>
      </c>
      <c r="B4" s="44"/>
      <c r="C4" s="44"/>
      <c r="D4" s="44"/>
      <c r="E4" s="45"/>
    </row>
    <row r="5" spans="1:5" x14ac:dyDescent="0.25">
      <c r="A5" s="115" t="s">
        <v>182</v>
      </c>
      <c r="B5" s="116"/>
      <c r="C5" s="116"/>
      <c r="D5" s="116"/>
      <c r="E5" s="117"/>
    </row>
    <row r="6" spans="1:5" x14ac:dyDescent="0.25">
      <c r="A6" s="46"/>
      <c r="B6" s="47"/>
      <c r="C6" s="47"/>
      <c r="D6" s="47"/>
      <c r="E6" s="48"/>
    </row>
    <row r="7" spans="1:5" x14ac:dyDescent="0.25">
      <c r="A7" s="49"/>
      <c r="B7" s="118" t="s">
        <v>64</v>
      </c>
      <c r="C7" s="119"/>
      <c r="D7" s="118" t="s">
        <v>23</v>
      </c>
      <c r="E7" s="119"/>
    </row>
    <row r="8" spans="1:5" x14ac:dyDescent="0.25">
      <c r="A8" s="50"/>
      <c r="B8" s="51" t="s">
        <v>65</v>
      </c>
      <c r="C8" s="51" t="s">
        <v>66</v>
      </c>
      <c r="D8" s="51" t="s">
        <v>65</v>
      </c>
      <c r="E8" s="51" t="s">
        <v>66</v>
      </c>
    </row>
    <row r="9" spans="1:5" x14ac:dyDescent="0.25">
      <c r="A9" s="50"/>
      <c r="B9" s="52" t="s">
        <v>67</v>
      </c>
      <c r="C9" s="52" t="s">
        <v>68</v>
      </c>
      <c r="D9" s="52" t="s">
        <v>69</v>
      </c>
      <c r="E9" s="52" t="s">
        <v>68</v>
      </c>
    </row>
    <row r="10" spans="1:5" x14ac:dyDescent="0.25">
      <c r="A10" s="50"/>
      <c r="B10" s="52"/>
      <c r="C10" s="52" t="s">
        <v>67</v>
      </c>
      <c r="D10" s="52"/>
      <c r="E10" s="52" t="s">
        <v>70</v>
      </c>
    </row>
    <row r="11" spans="1:5" x14ac:dyDescent="0.25">
      <c r="A11" s="50"/>
      <c r="B11" s="53" t="s">
        <v>183</v>
      </c>
      <c r="C11" s="53" t="s">
        <v>184</v>
      </c>
      <c r="D11" s="53" t="s">
        <v>183</v>
      </c>
      <c r="E11" s="53" t="s">
        <v>184</v>
      </c>
    </row>
    <row r="12" spans="1:5" x14ac:dyDescent="0.25">
      <c r="A12" s="54"/>
      <c r="B12" s="55" t="s">
        <v>45</v>
      </c>
      <c r="C12" s="55" t="s">
        <v>45</v>
      </c>
      <c r="D12" s="55" t="s">
        <v>45</v>
      </c>
      <c r="E12" s="55" t="s">
        <v>45</v>
      </c>
    </row>
    <row r="13" spans="1:5" x14ac:dyDescent="0.25">
      <c r="A13" s="49"/>
      <c r="B13" s="49"/>
      <c r="C13" s="49"/>
      <c r="D13" s="49"/>
      <c r="E13" s="49"/>
    </row>
    <row r="14" spans="1:5" x14ac:dyDescent="0.25">
      <c r="A14" s="56" t="s">
        <v>71</v>
      </c>
      <c r="B14" s="56">
        <f>CSCI!E16</f>
        <v>2517</v>
      </c>
      <c r="C14" s="56">
        <f>CSCI!G16</f>
        <v>5821</v>
      </c>
      <c r="D14" s="56">
        <f>CSCI!I16</f>
        <v>9014</v>
      </c>
      <c r="E14" s="56">
        <f>CSCI!K16</f>
        <v>14693</v>
      </c>
    </row>
    <row r="15" spans="1:5" x14ac:dyDescent="0.25">
      <c r="A15" s="56" t="s">
        <v>72</v>
      </c>
      <c r="B15" s="56">
        <v>-601</v>
      </c>
      <c r="C15" s="56">
        <v>353</v>
      </c>
      <c r="D15" s="56">
        <v>-1691</v>
      </c>
      <c r="E15" s="56">
        <v>624</v>
      </c>
    </row>
    <row r="16" spans="1:5" x14ac:dyDescent="0.25">
      <c r="A16" s="56" t="s">
        <v>173</v>
      </c>
      <c r="B16" s="56"/>
      <c r="C16" s="56"/>
      <c r="D16" s="56"/>
      <c r="E16" s="56"/>
    </row>
    <row r="17" spans="1:7" x14ac:dyDescent="0.25">
      <c r="A17" s="56" t="s">
        <v>73</v>
      </c>
      <c r="B17" s="56">
        <v>-599</v>
      </c>
      <c r="C17" s="56">
        <v>355</v>
      </c>
      <c r="D17" s="56">
        <v>-1676</v>
      </c>
      <c r="E17" s="56">
        <v>626</v>
      </c>
    </row>
    <row r="18" spans="1:7" x14ac:dyDescent="0.25">
      <c r="A18" s="56" t="s">
        <v>74</v>
      </c>
      <c r="B18" s="56">
        <f>B17</f>
        <v>-599</v>
      </c>
      <c r="C18" s="56">
        <f>C17</f>
        <v>355</v>
      </c>
      <c r="D18" s="56">
        <f>D17</f>
        <v>-1676</v>
      </c>
      <c r="E18" s="56">
        <f>E17</f>
        <v>626</v>
      </c>
    </row>
    <row r="19" spans="1:7" x14ac:dyDescent="0.25">
      <c r="A19" s="56" t="s">
        <v>75</v>
      </c>
      <c r="B19" s="57">
        <f>B18/320000*100</f>
        <v>-0.18718750000000001</v>
      </c>
      <c r="C19" s="57">
        <f>C18/320000*100</f>
        <v>0.11093749999999999</v>
      </c>
      <c r="D19" s="57">
        <f>D18/320000*100</f>
        <v>-0.52375000000000005</v>
      </c>
      <c r="E19" s="57">
        <v>0.22</v>
      </c>
    </row>
    <row r="20" spans="1:7" x14ac:dyDescent="0.25">
      <c r="A20" s="56" t="s">
        <v>76</v>
      </c>
      <c r="B20" s="56">
        <v>0</v>
      </c>
      <c r="C20" s="56">
        <v>0</v>
      </c>
      <c r="D20" s="56">
        <v>0</v>
      </c>
      <c r="E20" s="56">
        <v>0</v>
      </c>
    </row>
    <row r="21" spans="1:7" x14ac:dyDescent="0.25">
      <c r="A21" s="58"/>
      <c r="B21" s="58"/>
      <c r="C21" s="58"/>
      <c r="D21" s="58"/>
      <c r="E21" s="58"/>
    </row>
    <row r="22" spans="1:7" x14ac:dyDescent="0.25">
      <c r="A22" s="59"/>
      <c r="B22" s="120" t="s">
        <v>77</v>
      </c>
      <c r="C22" s="121"/>
      <c r="D22" s="122" t="s">
        <v>78</v>
      </c>
      <c r="E22" s="121"/>
    </row>
    <row r="23" spans="1:7" x14ac:dyDescent="0.25">
      <c r="A23" s="56"/>
      <c r="B23" s="112" t="s">
        <v>67</v>
      </c>
      <c r="C23" s="113"/>
      <c r="D23" s="114" t="s">
        <v>79</v>
      </c>
      <c r="E23" s="113"/>
    </row>
    <row r="24" spans="1:7" x14ac:dyDescent="0.25">
      <c r="A24" s="56" t="s">
        <v>80</v>
      </c>
      <c r="B24" s="108">
        <f>CFP!B59</f>
        <v>0.133659375</v>
      </c>
      <c r="C24" s="109"/>
      <c r="D24" s="108">
        <f>CFP!C59</f>
        <v>0.13824375</v>
      </c>
      <c r="E24" s="109"/>
      <c r="G24" s="95"/>
    </row>
    <row r="25" spans="1:7" x14ac:dyDescent="0.25">
      <c r="A25" s="60"/>
      <c r="B25" s="61"/>
      <c r="C25" s="62"/>
      <c r="D25" s="61"/>
      <c r="E25" s="62"/>
    </row>
    <row r="26" spans="1:7" x14ac:dyDescent="0.25">
      <c r="A26" s="63"/>
      <c r="B26" s="63"/>
      <c r="C26" s="63"/>
      <c r="D26" s="63"/>
      <c r="E26" s="63"/>
    </row>
    <row r="27" spans="1:7" x14ac:dyDescent="0.25">
      <c r="A27" s="64" t="s">
        <v>81</v>
      </c>
      <c r="B27" s="65"/>
      <c r="C27" s="65"/>
      <c r="D27" s="65"/>
      <c r="E27" s="66"/>
    </row>
    <row r="28" spans="1:7" x14ac:dyDescent="0.25">
      <c r="A28" s="61"/>
      <c r="B28" s="67"/>
      <c r="C28" s="67"/>
      <c r="D28" s="67"/>
      <c r="E28" s="62"/>
    </row>
    <row r="29" spans="1:7" x14ac:dyDescent="0.25">
      <c r="A29" s="59"/>
      <c r="B29" s="110" t="s">
        <v>64</v>
      </c>
      <c r="C29" s="111"/>
      <c r="D29" s="110" t="s">
        <v>23</v>
      </c>
      <c r="E29" s="111"/>
    </row>
    <row r="30" spans="1:7" x14ac:dyDescent="0.25">
      <c r="A30" s="56"/>
      <c r="B30" s="68" t="s">
        <v>65</v>
      </c>
      <c r="C30" s="68" t="s">
        <v>66</v>
      </c>
      <c r="D30" s="68" t="s">
        <v>65</v>
      </c>
      <c r="E30" s="68" t="s">
        <v>66</v>
      </c>
    </row>
    <row r="31" spans="1:7" x14ac:dyDescent="0.25">
      <c r="A31" s="56"/>
      <c r="B31" s="69" t="s">
        <v>67</v>
      </c>
      <c r="C31" s="69" t="s">
        <v>68</v>
      </c>
      <c r="D31" s="69" t="s">
        <v>69</v>
      </c>
      <c r="E31" s="69" t="s">
        <v>68</v>
      </c>
    </row>
    <row r="32" spans="1:7" x14ac:dyDescent="0.25">
      <c r="A32" s="56"/>
      <c r="B32" s="69"/>
      <c r="C32" s="69" t="s">
        <v>67</v>
      </c>
      <c r="D32" s="69"/>
      <c r="E32" s="69" t="s">
        <v>70</v>
      </c>
    </row>
    <row r="33" spans="1:5" x14ac:dyDescent="0.25">
      <c r="A33" s="56"/>
      <c r="B33" s="53" t="s">
        <v>183</v>
      </c>
      <c r="C33" s="53" t="s">
        <v>184</v>
      </c>
      <c r="D33" s="53" t="s">
        <v>183</v>
      </c>
      <c r="E33" s="53" t="s">
        <v>184</v>
      </c>
    </row>
    <row r="34" spans="1:5" x14ac:dyDescent="0.25">
      <c r="A34" s="58"/>
      <c r="B34" s="70" t="s">
        <v>45</v>
      </c>
      <c r="C34" s="70" t="s">
        <v>45</v>
      </c>
      <c r="D34" s="70" t="s">
        <v>45</v>
      </c>
      <c r="E34" s="70" t="s">
        <v>45</v>
      </c>
    </row>
    <row r="35" spans="1:5" x14ac:dyDescent="0.25">
      <c r="A35" s="59"/>
      <c r="B35" s="59"/>
      <c r="C35" s="59"/>
      <c r="D35" s="59"/>
      <c r="E35" s="59"/>
    </row>
    <row r="36" spans="1:5" x14ac:dyDescent="0.25">
      <c r="A36" s="56" t="s">
        <v>82</v>
      </c>
      <c r="B36" s="56">
        <f>CSCI!E25</f>
        <v>-499</v>
      </c>
      <c r="C36" s="56">
        <f>CSCI!G25</f>
        <v>405</v>
      </c>
      <c r="D36" s="56">
        <f>CSCI!I25</f>
        <v>-1411</v>
      </c>
      <c r="E36" s="56">
        <f>CSCI!K25</f>
        <v>740</v>
      </c>
    </row>
    <row r="37" spans="1:5" x14ac:dyDescent="0.25">
      <c r="A37" s="56" t="s">
        <v>83</v>
      </c>
      <c r="B37" s="56">
        <v>0</v>
      </c>
      <c r="C37" s="56">
        <v>0</v>
      </c>
      <c r="D37" s="56">
        <v>0</v>
      </c>
      <c r="E37" s="56">
        <v>0</v>
      </c>
    </row>
    <row r="38" spans="1:5" x14ac:dyDescent="0.25">
      <c r="A38" s="56" t="s">
        <v>84</v>
      </c>
      <c r="B38" s="56">
        <f>CSCI!E28</f>
        <v>-17</v>
      </c>
      <c r="C38" s="56">
        <f>CSCI!G28</f>
        <v>-25</v>
      </c>
      <c r="D38" s="56">
        <f>CSCI!I28</f>
        <v>-54</v>
      </c>
      <c r="E38" s="56">
        <f>CSCI!K28</f>
        <v>-64</v>
      </c>
    </row>
    <row r="39" spans="1:5" x14ac:dyDescent="0.25">
      <c r="A39" s="58"/>
      <c r="B39" s="58"/>
      <c r="C39" s="58"/>
      <c r="D39" s="58"/>
      <c r="E39" s="58"/>
    </row>
    <row r="40" spans="1:5" x14ac:dyDescent="0.25">
      <c r="A40" s="63"/>
      <c r="B40" s="63"/>
      <c r="C40" s="63"/>
      <c r="D40" s="63"/>
      <c r="E40" s="63"/>
    </row>
    <row r="41" spans="1:5" x14ac:dyDescent="0.25">
      <c r="A41" s="71" t="s">
        <v>85</v>
      </c>
      <c r="B41" s="63"/>
      <c r="C41" s="63"/>
      <c r="D41" s="63"/>
      <c r="E41" s="63"/>
    </row>
    <row r="42" spans="1:5" x14ac:dyDescent="0.25">
      <c r="A42" s="71" t="s">
        <v>185</v>
      </c>
      <c r="B42" s="63"/>
      <c r="C42" s="63"/>
      <c r="D42" s="63"/>
      <c r="E42" s="63"/>
    </row>
    <row r="43" spans="1:5" x14ac:dyDescent="0.25">
      <c r="A43" s="59"/>
      <c r="B43" s="110" t="s">
        <v>64</v>
      </c>
      <c r="C43" s="111"/>
      <c r="D43" s="110" t="s">
        <v>23</v>
      </c>
      <c r="E43" s="111"/>
    </row>
    <row r="44" spans="1:5" x14ac:dyDescent="0.25">
      <c r="A44" s="56"/>
      <c r="B44" s="68" t="s">
        <v>65</v>
      </c>
      <c r="C44" s="68" t="s">
        <v>66</v>
      </c>
      <c r="D44" s="68" t="s">
        <v>65</v>
      </c>
      <c r="E44" s="68" t="s">
        <v>66</v>
      </c>
    </row>
    <row r="45" spans="1:5" x14ac:dyDescent="0.25">
      <c r="A45" s="56"/>
      <c r="B45" s="69" t="s">
        <v>67</v>
      </c>
      <c r="C45" s="69" t="s">
        <v>68</v>
      </c>
      <c r="D45" s="69" t="s">
        <v>69</v>
      </c>
      <c r="E45" s="69" t="s">
        <v>68</v>
      </c>
    </row>
    <row r="46" spans="1:5" x14ac:dyDescent="0.25">
      <c r="A46" s="56"/>
      <c r="B46" s="69"/>
      <c r="C46" s="69" t="s">
        <v>67</v>
      </c>
      <c r="D46" s="69"/>
      <c r="E46" s="69" t="s">
        <v>70</v>
      </c>
    </row>
    <row r="47" spans="1:5" x14ac:dyDescent="0.25">
      <c r="A47" s="56"/>
      <c r="B47" s="53" t="s">
        <v>183</v>
      </c>
      <c r="C47" s="53" t="s">
        <v>184</v>
      </c>
      <c r="D47" s="53" t="s">
        <v>183</v>
      </c>
      <c r="E47" s="53" t="s">
        <v>184</v>
      </c>
    </row>
    <row r="48" spans="1:5" x14ac:dyDescent="0.25">
      <c r="A48" s="58"/>
      <c r="B48" s="70" t="s">
        <v>45</v>
      </c>
      <c r="C48" s="70" t="s">
        <v>45</v>
      </c>
      <c r="D48" s="70" t="s">
        <v>45</v>
      </c>
      <c r="E48" s="70" t="s">
        <v>45</v>
      </c>
    </row>
    <row r="49" spans="1:5" x14ac:dyDescent="0.25">
      <c r="A49" s="59"/>
      <c r="B49" s="59"/>
      <c r="C49" s="59"/>
      <c r="D49" s="59"/>
      <c r="E49" s="59"/>
    </row>
    <row r="50" spans="1:5" x14ac:dyDescent="0.25">
      <c r="A50" s="56" t="s">
        <v>86</v>
      </c>
      <c r="B50" s="56">
        <f>CSCI!E16</f>
        <v>2517</v>
      </c>
      <c r="C50" s="56">
        <f>CSCI!G16</f>
        <v>5821</v>
      </c>
      <c r="D50" s="56">
        <f>CSCI!I16</f>
        <v>9014</v>
      </c>
      <c r="E50" s="56">
        <f>CSCI!K16</f>
        <v>14693</v>
      </c>
    </row>
    <row r="51" spans="1:5" x14ac:dyDescent="0.25">
      <c r="A51" s="56" t="s">
        <v>87</v>
      </c>
      <c r="B51" s="58">
        <f>CSCI!E18</f>
        <v>-2567</v>
      </c>
      <c r="C51" s="58">
        <f>CSCI!G18</f>
        <v>-5051</v>
      </c>
      <c r="D51" s="58">
        <f>CSCI!I18</f>
        <v>-9232</v>
      </c>
      <c r="E51" s="58">
        <f>CSCI!K18</f>
        <v>-12980</v>
      </c>
    </row>
    <row r="52" spans="1:5" x14ac:dyDescent="0.25">
      <c r="A52" s="56" t="s">
        <v>88</v>
      </c>
      <c r="B52" s="59">
        <f>SUM(B50:B51)</f>
        <v>-50</v>
      </c>
      <c r="C52" s="59">
        <f>SUM(C50:C51)</f>
        <v>770</v>
      </c>
      <c r="D52" s="59">
        <f>SUM(D50:D51)</f>
        <v>-218</v>
      </c>
      <c r="E52" s="59">
        <f>SUM(E50:E51)</f>
        <v>1713</v>
      </c>
    </row>
    <row r="53" spans="1:5" x14ac:dyDescent="0.25">
      <c r="A53" s="56" t="s">
        <v>89</v>
      </c>
      <c r="B53" s="56">
        <f>CSCI!E22</f>
        <v>10</v>
      </c>
      <c r="C53" s="56">
        <f>CSCI!G22</f>
        <v>-11</v>
      </c>
      <c r="D53" s="56">
        <f>CSCI!I22</f>
        <v>10</v>
      </c>
      <c r="E53" s="56">
        <f>CSCI!K22</f>
        <v>222</v>
      </c>
    </row>
    <row r="54" spans="1:5" x14ac:dyDescent="0.25">
      <c r="A54" s="56" t="s">
        <v>90</v>
      </c>
      <c r="B54" s="58">
        <f>CSCI!E23+CSCI!E24</f>
        <v>-459</v>
      </c>
      <c r="C54" s="58">
        <f>CSCI!G23+CSCI!G24</f>
        <v>-354</v>
      </c>
      <c r="D54" s="58">
        <f>CSCI!I23+CSCI!I24</f>
        <v>-1203</v>
      </c>
      <c r="E54" s="58">
        <f>CSCI!K23+CSCI!K24</f>
        <v>-1195</v>
      </c>
    </row>
    <row r="55" spans="1:5" x14ac:dyDescent="0.25">
      <c r="A55" s="56" t="s">
        <v>91</v>
      </c>
      <c r="B55" s="59">
        <f>SUM(B52:B54)</f>
        <v>-499</v>
      </c>
      <c r="C55" s="59">
        <f>SUM(C52:C54)</f>
        <v>405</v>
      </c>
      <c r="D55" s="59">
        <f>SUM(D52:D54)</f>
        <v>-1411</v>
      </c>
      <c r="E55" s="59">
        <f>SUM(E52:E54)</f>
        <v>740</v>
      </c>
    </row>
    <row r="56" spans="1:5" x14ac:dyDescent="0.25">
      <c r="A56" s="56" t="s">
        <v>92</v>
      </c>
      <c r="B56" s="56">
        <f>CSCI!E28</f>
        <v>-17</v>
      </c>
      <c r="C56" s="56">
        <f>CSCI!G28</f>
        <v>-25</v>
      </c>
      <c r="D56" s="56">
        <f>CSCI!I28</f>
        <v>-54</v>
      </c>
      <c r="E56" s="56">
        <f>CSCI!K28</f>
        <v>-64</v>
      </c>
    </row>
    <row r="57" spans="1:5" x14ac:dyDescent="0.25">
      <c r="A57" s="56" t="s">
        <v>93</v>
      </c>
      <c r="B57" s="58">
        <f>CSCI!E27</f>
        <v>-85</v>
      </c>
      <c r="C57" s="58">
        <f>CSCI!G27</f>
        <v>-5</v>
      </c>
      <c r="D57" s="58">
        <f>CSCI!I27</f>
        <v>-226</v>
      </c>
      <c r="E57" s="58">
        <f>CSCI!K27</f>
        <v>-47</v>
      </c>
    </row>
    <row r="58" spans="1:5" x14ac:dyDescent="0.25">
      <c r="A58" s="56" t="s">
        <v>94</v>
      </c>
      <c r="B58" s="59">
        <f>SUM(B55:B57)</f>
        <v>-601</v>
      </c>
      <c r="C58" s="59">
        <f>SUM(C55:C57)</f>
        <v>375</v>
      </c>
      <c r="D58" s="59">
        <f>SUM(D55:D57)</f>
        <v>-1691</v>
      </c>
      <c r="E58" s="59">
        <f>SUM(E55:E57)</f>
        <v>629</v>
      </c>
    </row>
    <row r="59" spans="1:5" x14ac:dyDescent="0.25">
      <c r="A59" s="56" t="s">
        <v>95</v>
      </c>
      <c r="B59" s="58">
        <v>0</v>
      </c>
      <c r="C59" s="58">
        <v>0</v>
      </c>
      <c r="D59" s="58">
        <v>0</v>
      </c>
      <c r="E59" s="58">
        <v>0</v>
      </c>
    </row>
    <row r="60" spans="1:5" x14ac:dyDescent="0.25">
      <c r="A60" s="56" t="s">
        <v>96</v>
      </c>
      <c r="B60" s="59">
        <f>SUM(B58:B59)</f>
        <v>-601</v>
      </c>
      <c r="C60" s="59">
        <f>SUM(C58:C59)</f>
        <v>375</v>
      </c>
      <c r="D60" s="59">
        <f>SUM(D58:D59)</f>
        <v>-1691</v>
      </c>
      <c r="E60" s="59">
        <f>E58+E59</f>
        <v>629</v>
      </c>
    </row>
    <row r="61" spans="1:5" x14ac:dyDescent="0.25">
      <c r="A61" s="56" t="s">
        <v>97</v>
      </c>
      <c r="B61" s="58">
        <v>8</v>
      </c>
      <c r="C61" s="58">
        <v>2</v>
      </c>
      <c r="D61" s="58">
        <v>8</v>
      </c>
      <c r="E61" s="58">
        <v>2</v>
      </c>
    </row>
    <row r="62" spans="1:5" ht="15.75" thickBot="1" x14ac:dyDescent="0.3">
      <c r="A62" s="56" t="s">
        <v>98</v>
      </c>
      <c r="B62" s="72">
        <f>SUM(B60:B61)</f>
        <v>-593</v>
      </c>
      <c r="C62" s="72">
        <f>SUM(C60:C61)</f>
        <v>377</v>
      </c>
      <c r="D62" s="72">
        <f>SUM(D60:D61)</f>
        <v>-1683</v>
      </c>
      <c r="E62" s="72">
        <f>E60+E61</f>
        <v>631</v>
      </c>
    </row>
    <row r="63" spans="1:5" ht="15.75" thickTop="1" x14ac:dyDescent="0.25">
      <c r="A63" s="56"/>
      <c r="B63" s="73"/>
      <c r="C63" s="73"/>
      <c r="D63" s="74"/>
      <c r="E63" s="74"/>
    </row>
    <row r="64" spans="1:5" x14ac:dyDescent="0.25">
      <c r="A64" s="56" t="s">
        <v>99</v>
      </c>
      <c r="B64" s="75">
        <f>CSCI!E47</f>
        <v>-0.18718750000000001</v>
      </c>
      <c r="C64" s="75">
        <v>0.12</v>
      </c>
      <c r="D64" s="75">
        <f>CSCI!I47</f>
        <v>-0.52375000000000005</v>
      </c>
      <c r="E64" s="57">
        <v>0.2</v>
      </c>
    </row>
    <row r="65" spans="1:5" x14ac:dyDescent="0.25">
      <c r="A65" s="56" t="s">
        <v>100</v>
      </c>
      <c r="B65" s="76" t="s">
        <v>101</v>
      </c>
      <c r="C65" s="76" t="s">
        <v>101</v>
      </c>
      <c r="D65" s="76" t="s">
        <v>101</v>
      </c>
      <c r="E65" s="77" t="s">
        <v>101</v>
      </c>
    </row>
    <row r="66" spans="1:5" x14ac:dyDescent="0.25">
      <c r="A66" s="58"/>
      <c r="B66" s="61"/>
      <c r="C66" s="58"/>
      <c r="D66" s="62"/>
      <c r="E66" s="58"/>
    </row>
    <row r="67" spans="1:5" x14ac:dyDescent="0.25">
      <c r="A67" s="63"/>
      <c r="B67" s="63"/>
      <c r="C67" s="63"/>
      <c r="D67" s="63"/>
      <c r="E67" s="63"/>
    </row>
    <row r="68" spans="1:5" x14ac:dyDescent="0.25">
      <c r="A68" s="107" t="s">
        <v>102</v>
      </c>
      <c r="B68" s="107"/>
      <c r="C68" s="107"/>
      <c r="D68" s="107"/>
      <c r="E68" s="107"/>
    </row>
    <row r="69" spans="1:5" x14ac:dyDescent="0.25">
      <c r="A69" s="107" t="s">
        <v>174</v>
      </c>
      <c r="B69" s="107"/>
      <c r="C69" s="107"/>
      <c r="D69" s="107"/>
      <c r="E69" s="107"/>
    </row>
  </sheetData>
  <mergeCells count="15">
    <mergeCell ref="B23:C23"/>
    <mergeCell ref="D23:E23"/>
    <mergeCell ref="A5:E5"/>
    <mergeCell ref="B7:C7"/>
    <mergeCell ref="D7:E7"/>
    <mergeCell ref="B22:C22"/>
    <mergeCell ref="D22:E22"/>
    <mergeCell ref="A68:E68"/>
    <mergeCell ref="A69:E69"/>
    <mergeCell ref="B24:C24"/>
    <mergeCell ref="D24:E24"/>
    <mergeCell ref="B29:C29"/>
    <mergeCell ref="D29:E29"/>
    <mergeCell ref="B43:C43"/>
    <mergeCell ref="D43:E43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55" zoomScaleNormal="100" zoomScaleSheetLayoutView="100" workbookViewId="0">
      <selection activeCell="E59" sqref="E59"/>
    </sheetView>
  </sheetViews>
  <sheetFormatPr defaultRowHeight="15" x14ac:dyDescent="0.25"/>
  <cols>
    <col min="1" max="1" width="4.7109375" customWidth="1"/>
    <col min="2" max="2" width="53.7109375" customWidth="1"/>
    <col min="3" max="3" width="17.140625" customWidth="1"/>
    <col min="4" max="4" width="2.7109375" customWidth="1"/>
    <col min="5" max="5" width="17.140625" customWidth="1"/>
    <col min="7" max="7" width="10.5703125" bestFit="1" customWidth="1"/>
  </cols>
  <sheetData>
    <row r="1" spans="1:7" x14ac:dyDescent="0.25">
      <c r="A1" s="4" t="s">
        <v>43</v>
      </c>
      <c r="C1" s="2"/>
    </row>
    <row r="2" spans="1:7" x14ac:dyDescent="0.25">
      <c r="A2" s="4" t="s">
        <v>122</v>
      </c>
      <c r="C2" s="2"/>
    </row>
    <row r="3" spans="1:7" x14ac:dyDescent="0.25">
      <c r="A3" s="4" t="s">
        <v>185</v>
      </c>
      <c r="C3" s="2"/>
    </row>
    <row r="4" spans="1:7" x14ac:dyDescent="0.25">
      <c r="C4" s="2"/>
    </row>
    <row r="5" spans="1:7" x14ac:dyDescent="0.25">
      <c r="C5" s="98" t="s">
        <v>123</v>
      </c>
      <c r="D5" s="5"/>
      <c r="E5" s="5" t="s">
        <v>124</v>
      </c>
    </row>
    <row r="6" spans="1:7" x14ac:dyDescent="0.25">
      <c r="C6" s="99" t="s">
        <v>183</v>
      </c>
      <c r="D6" s="88"/>
      <c r="E6" s="87" t="s">
        <v>167</v>
      </c>
    </row>
    <row r="7" spans="1:7" x14ac:dyDescent="0.25">
      <c r="C7" s="98" t="s">
        <v>45</v>
      </c>
      <c r="D7" s="5"/>
      <c r="E7" s="5" t="s">
        <v>45</v>
      </c>
    </row>
    <row r="8" spans="1:7" x14ac:dyDescent="0.25">
      <c r="C8" s="98" t="s">
        <v>125</v>
      </c>
      <c r="D8" s="5"/>
      <c r="E8" s="5" t="s">
        <v>126</v>
      </c>
    </row>
    <row r="9" spans="1:7" x14ac:dyDescent="0.25">
      <c r="C9" s="2"/>
      <c r="D9" s="5"/>
    </row>
    <row r="10" spans="1:7" x14ac:dyDescent="0.25">
      <c r="A10" s="4" t="s">
        <v>127</v>
      </c>
      <c r="C10" s="83"/>
      <c r="D10" s="38"/>
      <c r="E10" s="38"/>
      <c r="G10" s="89"/>
    </row>
    <row r="11" spans="1:7" x14ac:dyDescent="0.25">
      <c r="C11" s="83"/>
      <c r="D11" s="38"/>
      <c r="E11" s="38"/>
      <c r="G11" s="89"/>
    </row>
    <row r="12" spans="1:7" x14ac:dyDescent="0.25">
      <c r="A12" t="s">
        <v>171</v>
      </c>
      <c r="C12" s="83">
        <v>-1691</v>
      </c>
      <c r="D12" s="38"/>
      <c r="E12" s="38">
        <v>-2065</v>
      </c>
      <c r="G12" s="81"/>
    </row>
    <row r="13" spans="1:7" x14ac:dyDescent="0.25">
      <c r="C13" s="83"/>
      <c r="D13" s="38"/>
      <c r="E13" s="38"/>
      <c r="G13" s="81"/>
    </row>
    <row r="14" spans="1:7" x14ac:dyDescent="0.25">
      <c r="A14" t="s">
        <v>128</v>
      </c>
      <c r="C14" s="83"/>
      <c r="D14" s="38"/>
      <c r="E14" s="38"/>
      <c r="G14" s="81"/>
    </row>
    <row r="15" spans="1:7" x14ac:dyDescent="0.25">
      <c r="B15" t="s">
        <v>175</v>
      </c>
      <c r="C15" s="84">
        <v>0</v>
      </c>
      <c r="D15" s="38"/>
      <c r="E15" s="38">
        <v>3288</v>
      </c>
      <c r="G15" s="81"/>
    </row>
    <row r="16" spans="1:7" x14ac:dyDescent="0.25">
      <c r="A16" s="2"/>
      <c r="B16" s="2" t="s">
        <v>129</v>
      </c>
      <c r="C16" s="83">
        <v>1302</v>
      </c>
      <c r="D16" s="83"/>
      <c r="E16" s="83">
        <v>1793</v>
      </c>
      <c r="G16" s="81"/>
    </row>
    <row r="17" spans="1:7" x14ac:dyDescent="0.25">
      <c r="A17" s="2"/>
      <c r="B17" s="2" t="s">
        <v>130</v>
      </c>
      <c r="C17" s="83">
        <v>19</v>
      </c>
      <c r="D17" s="83"/>
      <c r="E17" s="83">
        <v>26</v>
      </c>
      <c r="G17" s="81"/>
    </row>
    <row r="18" spans="1:7" x14ac:dyDescent="0.25">
      <c r="A18" s="2"/>
      <c r="B18" s="2" t="s">
        <v>172</v>
      </c>
      <c r="C18" s="83">
        <v>0</v>
      </c>
      <c r="D18" s="83"/>
      <c r="E18" s="83">
        <v>-1</v>
      </c>
      <c r="G18" s="81"/>
    </row>
    <row r="19" spans="1:7" x14ac:dyDescent="0.25">
      <c r="A19" s="2"/>
      <c r="B19" s="2" t="s">
        <v>131</v>
      </c>
      <c r="C19" s="83">
        <f>-CSCI!I27</f>
        <v>226</v>
      </c>
      <c r="D19" s="83"/>
      <c r="E19" s="83">
        <v>61</v>
      </c>
      <c r="G19" s="81"/>
    </row>
    <row r="20" spans="1:7" x14ac:dyDescent="0.25">
      <c r="A20" s="2"/>
      <c r="B20" s="2" t="s">
        <v>132</v>
      </c>
      <c r="C20" s="83">
        <v>0</v>
      </c>
      <c r="D20" s="83"/>
      <c r="E20" s="83">
        <v>-404</v>
      </c>
      <c r="G20" s="81"/>
    </row>
    <row r="21" spans="1:7" x14ac:dyDescent="0.25">
      <c r="A21" s="2"/>
      <c r="B21" s="2" t="s">
        <v>133</v>
      </c>
      <c r="C21" s="83">
        <v>0</v>
      </c>
      <c r="D21" s="83"/>
      <c r="E21" s="83">
        <v>0</v>
      </c>
      <c r="G21" s="81"/>
    </row>
    <row r="22" spans="1:7" x14ac:dyDescent="0.25">
      <c r="A22" s="2"/>
      <c r="B22" s="2" t="s">
        <v>134</v>
      </c>
      <c r="C22" s="90">
        <f>-CSCI!I28</f>
        <v>54</v>
      </c>
      <c r="D22" s="91"/>
      <c r="E22" s="90">
        <v>156</v>
      </c>
      <c r="G22" s="81"/>
    </row>
    <row r="23" spans="1:7" x14ac:dyDescent="0.25">
      <c r="A23" s="2" t="s">
        <v>135</v>
      </c>
      <c r="B23" s="2"/>
      <c r="C23" s="83">
        <f>SUM(C12:C22)</f>
        <v>-90</v>
      </c>
      <c r="D23" s="91"/>
      <c r="E23" s="83">
        <f>SUM(E12:E22)</f>
        <v>2854</v>
      </c>
      <c r="G23" s="81"/>
    </row>
    <row r="24" spans="1:7" x14ac:dyDescent="0.25">
      <c r="A24" s="2"/>
      <c r="B24" s="2"/>
      <c r="C24" s="83"/>
      <c r="D24" s="91"/>
      <c r="E24" s="83"/>
      <c r="G24" s="81"/>
    </row>
    <row r="25" spans="1:7" x14ac:dyDescent="0.25">
      <c r="A25" s="2"/>
      <c r="B25" s="2" t="s">
        <v>136</v>
      </c>
      <c r="C25" s="83">
        <v>708</v>
      </c>
      <c r="D25" s="91"/>
      <c r="E25" s="83">
        <v>-2767</v>
      </c>
      <c r="G25" s="81"/>
    </row>
    <row r="26" spans="1:7" x14ac:dyDescent="0.25">
      <c r="A26" s="2"/>
      <c r="B26" s="2" t="s">
        <v>176</v>
      </c>
      <c r="C26" s="83">
        <v>0</v>
      </c>
      <c r="D26" s="91"/>
      <c r="E26" s="83">
        <v>82</v>
      </c>
      <c r="G26" s="81"/>
    </row>
    <row r="27" spans="1:7" x14ac:dyDescent="0.25">
      <c r="A27" s="2"/>
      <c r="B27" s="2" t="s">
        <v>137</v>
      </c>
      <c r="C27" s="83">
        <v>193</v>
      </c>
      <c r="D27" s="91"/>
      <c r="E27" s="83">
        <f>-2299+1</f>
        <v>-2298</v>
      </c>
      <c r="G27" s="81"/>
    </row>
    <row r="28" spans="1:7" x14ac:dyDescent="0.25">
      <c r="A28" s="2"/>
      <c r="B28" s="2" t="s">
        <v>138</v>
      </c>
      <c r="C28" s="90">
        <v>-212</v>
      </c>
      <c r="D28" s="91"/>
      <c r="E28" s="90">
        <v>1612</v>
      </c>
      <c r="G28" s="81"/>
    </row>
    <row r="29" spans="1:7" x14ac:dyDescent="0.25">
      <c r="A29" s="2" t="s">
        <v>139</v>
      </c>
      <c r="B29" s="2"/>
      <c r="C29" s="83">
        <f>SUM(C23:C28)</f>
        <v>599</v>
      </c>
      <c r="D29" s="91"/>
      <c r="E29" s="83">
        <f>SUM(E23:E28)</f>
        <v>-517</v>
      </c>
      <c r="G29" s="81"/>
    </row>
    <row r="30" spans="1:7" x14ac:dyDescent="0.25">
      <c r="A30" s="2"/>
      <c r="B30" s="2" t="s">
        <v>193</v>
      </c>
      <c r="C30" s="83">
        <v>0</v>
      </c>
      <c r="D30" s="91"/>
      <c r="E30" s="83">
        <v>35</v>
      </c>
      <c r="G30" s="81"/>
    </row>
    <row r="31" spans="1:7" x14ac:dyDescent="0.25">
      <c r="A31" s="2"/>
      <c r="B31" s="2" t="s">
        <v>140</v>
      </c>
      <c r="C31" s="83">
        <f>-C22</f>
        <v>-54</v>
      </c>
      <c r="D31" s="91"/>
      <c r="E31" s="83">
        <v>-151</v>
      </c>
      <c r="G31" s="81"/>
    </row>
    <row r="32" spans="1:7" x14ac:dyDescent="0.25">
      <c r="A32" s="2"/>
      <c r="B32" s="2" t="s">
        <v>141</v>
      </c>
      <c r="C32" s="90">
        <f>-C21</f>
        <v>0</v>
      </c>
      <c r="D32" s="91"/>
      <c r="E32" s="90">
        <v>0</v>
      </c>
      <c r="G32" s="81"/>
    </row>
    <row r="33" spans="1:7" x14ac:dyDescent="0.25">
      <c r="A33" s="2" t="s">
        <v>142</v>
      </c>
      <c r="B33" s="2"/>
      <c r="C33" s="83">
        <f>SUM(C29:C32)</f>
        <v>545</v>
      </c>
      <c r="D33" s="91"/>
      <c r="E33" s="83">
        <f>SUM(E29:E32)</f>
        <v>-633</v>
      </c>
      <c r="G33" s="81"/>
    </row>
    <row r="34" spans="1:7" x14ac:dyDescent="0.25">
      <c r="A34" s="2"/>
      <c r="B34" s="2"/>
      <c r="C34" s="83"/>
      <c r="D34" s="91"/>
      <c r="E34" s="83"/>
      <c r="G34" s="81"/>
    </row>
    <row r="35" spans="1:7" x14ac:dyDescent="0.25">
      <c r="A35" s="1" t="s">
        <v>143</v>
      </c>
      <c r="B35" s="2"/>
      <c r="C35" s="83"/>
      <c r="D35" s="91"/>
      <c r="E35" s="83"/>
      <c r="G35" s="81"/>
    </row>
    <row r="36" spans="1:7" x14ac:dyDescent="0.25">
      <c r="A36" s="1"/>
      <c r="B36" s="2" t="s">
        <v>144</v>
      </c>
      <c r="C36" s="83">
        <v>0</v>
      </c>
      <c r="D36" s="91"/>
      <c r="E36" s="83">
        <v>0</v>
      </c>
      <c r="G36" s="81"/>
    </row>
    <row r="37" spans="1:7" x14ac:dyDescent="0.25">
      <c r="A37" s="1"/>
      <c r="B37" s="2" t="s">
        <v>145</v>
      </c>
      <c r="C37" s="83">
        <v>0</v>
      </c>
      <c r="D37" s="91"/>
      <c r="E37" s="83">
        <v>0</v>
      </c>
      <c r="G37" s="81"/>
    </row>
    <row r="38" spans="1:7" x14ac:dyDescent="0.25">
      <c r="A38" s="1"/>
      <c r="B38" s="2" t="s">
        <v>146</v>
      </c>
      <c r="C38" s="83">
        <v>0</v>
      </c>
      <c r="D38" s="91"/>
      <c r="E38" s="83">
        <v>0</v>
      </c>
      <c r="G38" s="81"/>
    </row>
    <row r="39" spans="1:7" x14ac:dyDescent="0.25">
      <c r="A39" s="2"/>
      <c r="B39" s="2" t="s">
        <v>147</v>
      </c>
      <c r="C39" s="83">
        <v>-206</v>
      </c>
      <c r="D39" s="91"/>
      <c r="E39" s="83">
        <v>-280</v>
      </c>
      <c r="G39" s="81"/>
    </row>
    <row r="40" spans="1:7" x14ac:dyDescent="0.25">
      <c r="A40" s="2"/>
      <c r="B40" s="2" t="s">
        <v>148</v>
      </c>
      <c r="C40" s="83">
        <v>0</v>
      </c>
      <c r="D40" s="91"/>
      <c r="E40" s="83">
        <v>36</v>
      </c>
      <c r="G40" s="81"/>
    </row>
    <row r="41" spans="1:7" x14ac:dyDescent="0.25">
      <c r="A41" s="2"/>
      <c r="B41" s="2" t="s">
        <v>149</v>
      </c>
      <c r="C41" s="90">
        <v>0</v>
      </c>
      <c r="D41" s="91"/>
      <c r="E41" s="90">
        <v>0</v>
      </c>
      <c r="G41" s="81"/>
    </row>
    <row r="42" spans="1:7" x14ac:dyDescent="0.25">
      <c r="A42" s="2" t="s">
        <v>150</v>
      </c>
      <c r="B42" s="2"/>
      <c r="C42" s="92">
        <f>SUM(C36:C41)</f>
        <v>-206</v>
      </c>
      <c r="D42" s="91"/>
      <c r="E42" s="92">
        <f>SUM(E36:E41)</f>
        <v>-244</v>
      </c>
      <c r="G42" s="81"/>
    </row>
    <row r="43" spans="1:7" x14ac:dyDescent="0.25">
      <c r="A43" s="2"/>
      <c r="B43" s="2"/>
      <c r="C43" s="83"/>
      <c r="D43" s="91"/>
      <c r="E43" s="83"/>
      <c r="G43" s="81"/>
    </row>
    <row r="44" spans="1:7" x14ac:dyDescent="0.25">
      <c r="A44" s="1" t="s">
        <v>151</v>
      </c>
      <c r="B44" s="2"/>
      <c r="C44" s="83"/>
      <c r="D44" s="91"/>
      <c r="E44" s="83"/>
      <c r="G44" s="81"/>
    </row>
    <row r="45" spans="1:7" x14ac:dyDescent="0.25">
      <c r="A45" s="2" t="s">
        <v>152</v>
      </c>
      <c r="B45" s="2"/>
      <c r="C45" s="83">
        <v>-26</v>
      </c>
      <c r="D45" s="91"/>
      <c r="E45" s="83">
        <v>-39</v>
      </c>
      <c r="G45" s="81"/>
    </row>
    <row r="46" spans="1:7" x14ac:dyDescent="0.25">
      <c r="A46" s="2" t="s">
        <v>140</v>
      </c>
      <c r="B46" s="2"/>
      <c r="C46" s="83">
        <v>0</v>
      </c>
      <c r="D46" s="91"/>
      <c r="E46" s="83">
        <v>0</v>
      </c>
      <c r="G46" s="81"/>
    </row>
    <row r="47" spans="1:7" x14ac:dyDescent="0.25">
      <c r="A47" s="2" t="s">
        <v>153</v>
      </c>
      <c r="B47" s="2"/>
      <c r="C47" s="92">
        <f>SUM(C45:C46)</f>
        <v>-26</v>
      </c>
      <c r="D47" s="91"/>
      <c r="E47" s="92">
        <f>SUM(E45:E46)</f>
        <v>-39</v>
      </c>
      <c r="G47" s="81"/>
    </row>
    <row r="48" spans="1:7" x14ac:dyDescent="0.25">
      <c r="A48" s="2"/>
      <c r="B48" s="2"/>
      <c r="C48" s="83"/>
      <c r="D48" s="91"/>
      <c r="E48" s="83"/>
      <c r="G48" s="81"/>
    </row>
    <row r="49" spans="1:7" x14ac:dyDescent="0.25">
      <c r="A49" s="1" t="s">
        <v>154</v>
      </c>
      <c r="B49" s="2"/>
      <c r="C49" s="83">
        <f>+C33+C42+C47</f>
        <v>313</v>
      </c>
      <c r="D49" s="91"/>
      <c r="E49" s="83">
        <f>+E47+E42+E33</f>
        <v>-916</v>
      </c>
      <c r="G49" s="81"/>
    </row>
    <row r="50" spans="1:7" x14ac:dyDescent="0.25">
      <c r="A50" s="1" t="s">
        <v>155</v>
      </c>
      <c r="B50" s="2"/>
      <c r="C50" s="83">
        <v>0</v>
      </c>
      <c r="D50" s="91"/>
      <c r="E50" s="83">
        <v>0</v>
      </c>
      <c r="G50" s="81"/>
    </row>
    <row r="51" spans="1:7" x14ac:dyDescent="0.25">
      <c r="A51" s="1" t="s">
        <v>156</v>
      </c>
      <c r="B51" s="2"/>
      <c r="C51" s="83">
        <v>-427</v>
      </c>
      <c r="D51" s="91"/>
      <c r="E51" s="83">
        <v>489</v>
      </c>
      <c r="G51" s="81"/>
    </row>
    <row r="52" spans="1:7" ht="15.75" thickBot="1" x14ac:dyDescent="0.3">
      <c r="A52" s="1" t="s">
        <v>157</v>
      </c>
      <c r="B52" s="2"/>
      <c r="C52" s="93">
        <f>SUM(C49:C51)</f>
        <v>-114</v>
      </c>
      <c r="D52" s="91"/>
      <c r="E52" s="93">
        <f>SUM(E49:E51)</f>
        <v>-427</v>
      </c>
      <c r="G52" s="81"/>
    </row>
    <row r="53" spans="1:7" ht="15.75" thickTop="1" x14ac:dyDescent="0.25">
      <c r="A53" s="2"/>
      <c r="B53" s="2"/>
      <c r="C53" s="83"/>
      <c r="D53" s="91"/>
      <c r="E53" s="83"/>
      <c r="G53" s="89"/>
    </row>
    <row r="54" spans="1:7" x14ac:dyDescent="0.25">
      <c r="A54" s="1" t="s">
        <v>158</v>
      </c>
      <c r="B54" s="2"/>
      <c r="C54" s="83"/>
      <c r="D54" s="91"/>
      <c r="E54" s="83"/>
      <c r="G54" s="89"/>
    </row>
    <row r="55" spans="1:7" x14ac:dyDescent="0.25">
      <c r="A55" s="2" t="s">
        <v>159</v>
      </c>
      <c r="B55" s="2"/>
      <c r="C55" s="83">
        <f>CFP!B24</f>
        <v>330</v>
      </c>
      <c r="D55" s="91"/>
      <c r="E55" s="83">
        <v>342</v>
      </c>
      <c r="G55" s="81"/>
    </row>
    <row r="56" spans="1:7" x14ac:dyDescent="0.25">
      <c r="A56" s="2" t="s">
        <v>160</v>
      </c>
      <c r="B56" s="2"/>
      <c r="C56" s="90">
        <f>CFP!B23</f>
        <v>83</v>
      </c>
      <c r="D56" s="91"/>
      <c r="E56" s="90">
        <v>62</v>
      </c>
      <c r="G56" s="81"/>
    </row>
    <row r="57" spans="1:7" x14ac:dyDescent="0.25">
      <c r="A57" s="2"/>
      <c r="B57" s="2"/>
      <c r="C57" s="83">
        <f>SUM(C55:C56)</f>
        <v>413</v>
      </c>
      <c r="D57" s="91"/>
      <c r="E57" s="83">
        <f>SUM(E55:E56)</f>
        <v>404</v>
      </c>
      <c r="G57" s="81"/>
    </row>
    <row r="58" spans="1:7" x14ac:dyDescent="0.25">
      <c r="A58" s="2" t="s">
        <v>161</v>
      </c>
      <c r="B58" s="2"/>
      <c r="C58" s="83">
        <f>-CFP!B50</f>
        <v>-527</v>
      </c>
      <c r="D58" s="91"/>
      <c r="E58" s="83">
        <v>-831</v>
      </c>
      <c r="G58" s="81"/>
    </row>
    <row r="59" spans="1:7" ht="15.75" thickBot="1" x14ac:dyDescent="0.3">
      <c r="A59" s="2"/>
      <c r="B59" s="2"/>
      <c r="C59" s="93">
        <f>SUM(C57:C58)</f>
        <v>-114</v>
      </c>
      <c r="D59" s="91"/>
      <c r="E59" s="93">
        <f>SUM(E57:E58)</f>
        <v>-427</v>
      </c>
      <c r="G59" s="81"/>
    </row>
    <row r="60" spans="1:7" ht="15.75" thickTop="1" x14ac:dyDescent="0.25">
      <c r="A60" s="2"/>
      <c r="B60" s="2"/>
      <c r="C60" s="83"/>
      <c r="D60" s="91"/>
      <c r="E60" s="83"/>
    </row>
    <row r="61" spans="1:7" x14ac:dyDescent="0.25">
      <c r="A61" s="100" t="s">
        <v>162</v>
      </c>
      <c r="B61" s="100"/>
      <c r="C61" s="100"/>
      <c r="D61" s="100"/>
      <c r="E61" s="100"/>
    </row>
    <row r="62" spans="1:7" x14ac:dyDescent="0.25">
      <c r="A62" s="100" t="s">
        <v>174</v>
      </c>
      <c r="B62" s="100"/>
      <c r="C62" s="100"/>
      <c r="D62" s="100"/>
      <c r="E62" s="100"/>
    </row>
  </sheetData>
  <mergeCells count="2">
    <mergeCell ref="A61:E61"/>
    <mergeCell ref="A62:E62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5" zoomScaleNormal="85" zoomScaleSheetLayoutView="85" workbookViewId="0">
      <selection activeCell="B23" sqref="B23"/>
    </sheetView>
  </sheetViews>
  <sheetFormatPr defaultColWidth="9.140625" defaultRowHeight="15" x14ac:dyDescent="0.25"/>
  <cols>
    <col min="1" max="1" width="4.7109375" customWidth="1"/>
    <col min="2" max="2" width="31.7109375" customWidth="1"/>
    <col min="3" max="8" width="10.7109375" customWidth="1"/>
    <col min="258" max="258" width="4.7109375" customWidth="1"/>
    <col min="259" max="259" width="31.7109375" customWidth="1"/>
    <col min="260" max="264" width="10.7109375" customWidth="1"/>
    <col min="514" max="514" width="4.7109375" customWidth="1"/>
    <col min="515" max="515" width="31.7109375" customWidth="1"/>
    <col min="516" max="520" width="10.7109375" customWidth="1"/>
    <col min="770" max="770" width="4.7109375" customWidth="1"/>
    <col min="771" max="771" width="31.7109375" customWidth="1"/>
    <col min="772" max="776" width="10.7109375" customWidth="1"/>
    <col min="1026" max="1026" width="4.7109375" customWidth="1"/>
    <col min="1027" max="1027" width="31.7109375" customWidth="1"/>
    <col min="1028" max="1032" width="10.7109375" customWidth="1"/>
    <col min="1282" max="1282" width="4.7109375" customWidth="1"/>
    <col min="1283" max="1283" width="31.7109375" customWidth="1"/>
    <col min="1284" max="1288" width="10.7109375" customWidth="1"/>
    <col min="1538" max="1538" width="4.7109375" customWidth="1"/>
    <col min="1539" max="1539" width="31.7109375" customWidth="1"/>
    <col min="1540" max="1544" width="10.7109375" customWidth="1"/>
    <col min="1794" max="1794" width="4.7109375" customWidth="1"/>
    <col min="1795" max="1795" width="31.7109375" customWidth="1"/>
    <col min="1796" max="1800" width="10.7109375" customWidth="1"/>
    <col min="2050" max="2050" width="4.7109375" customWidth="1"/>
    <col min="2051" max="2051" width="31.7109375" customWidth="1"/>
    <col min="2052" max="2056" width="10.7109375" customWidth="1"/>
    <col min="2306" max="2306" width="4.7109375" customWidth="1"/>
    <col min="2307" max="2307" width="31.7109375" customWidth="1"/>
    <col min="2308" max="2312" width="10.7109375" customWidth="1"/>
    <col min="2562" max="2562" width="4.7109375" customWidth="1"/>
    <col min="2563" max="2563" width="31.7109375" customWidth="1"/>
    <col min="2564" max="2568" width="10.7109375" customWidth="1"/>
    <col min="2818" max="2818" width="4.7109375" customWidth="1"/>
    <col min="2819" max="2819" width="31.7109375" customWidth="1"/>
    <col min="2820" max="2824" width="10.7109375" customWidth="1"/>
    <col min="3074" max="3074" width="4.7109375" customWidth="1"/>
    <col min="3075" max="3075" width="31.7109375" customWidth="1"/>
    <col min="3076" max="3080" width="10.7109375" customWidth="1"/>
    <col min="3330" max="3330" width="4.7109375" customWidth="1"/>
    <col min="3331" max="3331" width="31.7109375" customWidth="1"/>
    <col min="3332" max="3336" width="10.7109375" customWidth="1"/>
    <col min="3586" max="3586" width="4.7109375" customWidth="1"/>
    <col min="3587" max="3587" width="31.7109375" customWidth="1"/>
    <col min="3588" max="3592" width="10.7109375" customWidth="1"/>
    <col min="3842" max="3842" width="4.7109375" customWidth="1"/>
    <col min="3843" max="3843" width="31.7109375" customWidth="1"/>
    <col min="3844" max="3848" width="10.7109375" customWidth="1"/>
    <col min="4098" max="4098" width="4.7109375" customWidth="1"/>
    <col min="4099" max="4099" width="31.7109375" customWidth="1"/>
    <col min="4100" max="4104" width="10.7109375" customWidth="1"/>
    <col min="4354" max="4354" width="4.7109375" customWidth="1"/>
    <col min="4355" max="4355" width="31.7109375" customWidth="1"/>
    <col min="4356" max="4360" width="10.7109375" customWidth="1"/>
    <col min="4610" max="4610" width="4.7109375" customWidth="1"/>
    <col min="4611" max="4611" width="31.7109375" customWidth="1"/>
    <col min="4612" max="4616" width="10.7109375" customWidth="1"/>
    <col min="4866" max="4866" width="4.7109375" customWidth="1"/>
    <col min="4867" max="4867" width="31.7109375" customWidth="1"/>
    <col min="4868" max="4872" width="10.7109375" customWidth="1"/>
    <col min="5122" max="5122" width="4.7109375" customWidth="1"/>
    <col min="5123" max="5123" width="31.7109375" customWidth="1"/>
    <col min="5124" max="5128" width="10.7109375" customWidth="1"/>
    <col min="5378" max="5378" width="4.7109375" customWidth="1"/>
    <col min="5379" max="5379" width="31.7109375" customWidth="1"/>
    <col min="5380" max="5384" width="10.7109375" customWidth="1"/>
    <col min="5634" max="5634" width="4.7109375" customWidth="1"/>
    <col min="5635" max="5635" width="31.7109375" customWidth="1"/>
    <col min="5636" max="5640" width="10.7109375" customWidth="1"/>
    <col min="5890" max="5890" width="4.7109375" customWidth="1"/>
    <col min="5891" max="5891" width="31.7109375" customWidth="1"/>
    <col min="5892" max="5896" width="10.7109375" customWidth="1"/>
    <col min="6146" max="6146" width="4.7109375" customWidth="1"/>
    <col min="6147" max="6147" width="31.7109375" customWidth="1"/>
    <col min="6148" max="6152" width="10.7109375" customWidth="1"/>
    <col min="6402" max="6402" width="4.7109375" customWidth="1"/>
    <col min="6403" max="6403" width="31.7109375" customWidth="1"/>
    <col min="6404" max="6408" width="10.7109375" customWidth="1"/>
    <col min="6658" max="6658" width="4.7109375" customWidth="1"/>
    <col min="6659" max="6659" width="31.7109375" customWidth="1"/>
    <col min="6660" max="6664" width="10.7109375" customWidth="1"/>
    <col min="6914" max="6914" width="4.7109375" customWidth="1"/>
    <col min="6915" max="6915" width="31.7109375" customWidth="1"/>
    <col min="6916" max="6920" width="10.7109375" customWidth="1"/>
    <col min="7170" max="7170" width="4.7109375" customWidth="1"/>
    <col min="7171" max="7171" width="31.7109375" customWidth="1"/>
    <col min="7172" max="7176" width="10.7109375" customWidth="1"/>
    <col min="7426" max="7426" width="4.7109375" customWidth="1"/>
    <col min="7427" max="7427" width="31.7109375" customWidth="1"/>
    <col min="7428" max="7432" width="10.7109375" customWidth="1"/>
    <col min="7682" max="7682" width="4.7109375" customWidth="1"/>
    <col min="7683" max="7683" width="31.7109375" customWidth="1"/>
    <col min="7684" max="7688" width="10.7109375" customWidth="1"/>
    <col min="7938" max="7938" width="4.7109375" customWidth="1"/>
    <col min="7939" max="7939" width="31.7109375" customWidth="1"/>
    <col min="7940" max="7944" width="10.7109375" customWidth="1"/>
    <col min="8194" max="8194" width="4.7109375" customWidth="1"/>
    <col min="8195" max="8195" width="31.7109375" customWidth="1"/>
    <col min="8196" max="8200" width="10.7109375" customWidth="1"/>
    <col min="8450" max="8450" width="4.7109375" customWidth="1"/>
    <col min="8451" max="8451" width="31.7109375" customWidth="1"/>
    <col min="8452" max="8456" width="10.7109375" customWidth="1"/>
    <col min="8706" max="8706" width="4.7109375" customWidth="1"/>
    <col min="8707" max="8707" width="31.7109375" customWidth="1"/>
    <col min="8708" max="8712" width="10.7109375" customWidth="1"/>
    <col min="8962" max="8962" width="4.7109375" customWidth="1"/>
    <col min="8963" max="8963" width="31.7109375" customWidth="1"/>
    <col min="8964" max="8968" width="10.7109375" customWidth="1"/>
    <col min="9218" max="9218" width="4.7109375" customWidth="1"/>
    <col min="9219" max="9219" width="31.7109375" customWidth="1"/>
    <col min="9220" max="9224" width="10.7109375" customWidth="1"/>
    <col min="9474" max="9474" width="4.7109375" customWidth="1"/>
    <col min="9475" max="9475" width="31.7109375" customWidth="1"/>
    <col min="9476" max="9480" width="10.7109375" customWidth="1"/>
    <col min="9730" max="9730" width="4.7109375" customWidth="1"/>
    <col min="9731" max="9731" width="31.7109375" customWidth="1"/>
    <col min="9732" max="9736" width="10.7109375" customWidth="1"/>
    <col min="9986" max="9986" width="4.7109375" customWidth="1"/>
    <col min="9987" max="9987" width="31.7109375" customWidth="1"/>
    <col min="9988" max="9992" width="10.7109375" customWidth="1"/>
    <col min="10242" max="10242" width="4.7109375" customWidth="1"/>
    <col min="10243" max="10243" width="31.7109375" customWidth="1"/>
    <col min="10244" max="10248" width="10.7109375" customWidth="1"/>
    <col min="10498" max="10498" width="4.7109375" customWidth="1"/>
    <col min="10499" max="10499" width="31.7109375" customWidth="1"/>
    <col min="10500" max="10504" width="10.7109375" customWidth="1"/>
    <col min="10754" max="10754" width="4.7109375" customWidth="1"/>
    <col min="10755" max="10755" width="31.7109375" customWidth="1"/>
    <col min="10756" max="10760" width="10.7109375" customWidth="1"/>
    <col min="11010" max="11010" width="4.7109375" customWidth="1"/>
    <col min="11011" max="11011" width="31.7109375" customWidth="1"/>
    <col min="11012" max="11016" width="10.7109375" customWidth="1"/>
    <col min="11266" max="11266" width="4.7109375" customWidth="1"/>
    <col min="11267" max="11267" width="31.7109375" customWidth="1"/>
    <col min="11268" max="11272" width="10.7109375" customWidth="1"/>
    <col min="11522" max="11522" width="4.7109375" customWidth="1"/>
    <col min="11523" max="11523" width="31.7109375" customWidth="1"/>
    <col min="11524" max="11528" width="10.7109375" customWidth="1"/>
    <col min="11778" max="11778" width="4.7109375" customWidth="1"/>
    <col min="11779" max="11779" width="31.7109375" customWidth="1"/>
    <col min="11780" max="11784" width="10.7109375" customWidth="1"/>
    <col min="12034" max="12034" width="4.7109375" customWidth="1"/>
    <col min="12035" max="12035" width="31.7109375" customWidth="1"/>
    <col min="12036" max="12040" width="10.7109375" customWidth="1"/>
    <col min="12290" max="12290" width="4.7109375" customWidth="1"/>
    <col min="12291" max="12291" width="31.7109375" customWidth="1"/>
    <col min="12292" max="12296" width="10.7109375" customWidth="1"/>
    <col min="12546" max="12546" width="4.7109375" customWidth="1"/>
    <col min="12547" max="12547" width="31.7109375" customWidth="1"/>
    <col min="12548" max="12552" width="10.7109375" customWidth="1"/>
    <col min="12802" max="12802" width="4.7109375" customWidth="1"/>
    <col min="12803" max="12803" width="31.7109375" customWidth="1"/>
    <col min="12804" max="12808" width="10.7109375" customWidth="1"/>
    <col min="13058" max="13058" width="4.7109375" customWidth="1"/>
    <col min="13059" max="13059" width="31.7109375" customWidth="1"/>
    <col min="13060" max="13064" width="10.7109375" customWidth="1"/>
    <col min="13314" max="13314" width="4.7109375" customWidth="1"/>
    <col min="13315" max="13315" width="31.7109375" customWidth="1"/>
    <col min="13316" max="13320" width="10.7109375" customWidth="1"/>
    <col min="13570" max="13570" width="4.7109375" customWidth="1"/>
    <col min="13571" max="13571" width="31.7109375" customWidth="1"/>
    <col min="13572" max="13576" width="10.7109375" customWidth="1"/>
    <col min="13826" max="13826" width="4.7109375" customWidth="1"/>
    <col min="13827" max="13827" width="31.7109375" customWidth="1"/>
    <col min="13828" max="13832" width="10.7109375" customWidth="1"/>
    <col min="14082" max="14082" width="4.7109375" customWidth="1"/>
    <col min="14083" max="14083" width="31.7109375" customWidth="1"/>
    <col min="14084" max="14088" width="10.7109375" customWidth="1"/>
    <col min="14338" max="14338" width="4.7109375" customWidth="1"/>
    <col min="14339" max="14339" width="31.7109375" customWidth="1"/>
    <col min="14340" max="14344" width="10.7109375" customWidth="1"/>
    <col min="14594" max="14594" width="4.7109375" customWidth="1"/>
    <col min="14595" max="14595" width="31.7109375" customWidth="1"/>
    <col min="14596" max="14600" width="10.7109375" customWidth="1"/>
    <col min="14850" max="14850" width="4.7109375" customWidth="1"/>
    <col min="14851" max="14851" width="31.7109375" customWidth="1"/>
    <col min="14852" max="14856" width="10.7109375" customWidth="1"/>
    <col min="15106" max="15106" width="4.7109375" customWidth="1"/>
    <col min="15107" max="15107" width="31.7109375" customWidth="1"/>
    <col min="15108" max="15112" width="10.7109375" customWidth="1"/>
    <col min="15362" max="15362" width="4.7109375" customWidth="1"/>
    <col min="15363" max="15363" width="31.7109375" customWidth="1"/>
    <col min="15364" max="15368" width="10.7109375" customWidth="1"/>
    <col min="15618" max="15618" width="4.7109375" customWidth="1"/>
    <col min="15619" max="15619" width="31.7109375" customWidth="1"/>
    <col min="15620" max="15624" width="10.7109375" customWidth="1"/>
    <col min="15874" max="15874" width="4.7109375" customWidth="1"/>
    <col min="15875" max="15875" width="31.7109375" customWidth="1"/>
    <col min="15876" max="15880" width="10.7109375" customWidth="1"/>
    <col min="16130" max="16130" width="4.7109375" customWidth="1"/>
    <col min="16131" max="16131" width="31.7109375" customWidth="1"/>
    <col min="16132" max="16136" width="10.7109375" customWidth="1"/>
  </cols>
  <sheetData>
    <row r="1" spans="1:10" ht="15.75" x14ac:dyDescent="0.25">
      <c r="A1" s="8" t="s">
        <v>43</v>
      </c>
    </row>
    <row r="2" spans="1:10" ht="15.75" x14ac:dyDescent="0.25">
      <c r="A2" s="8" t="s">
        <v>187</v>
      </c>
    </row>
    <row r="3" spans="1:10" x14ac:dyDescent="0.25">
      <c r="A3" s="9" t="s">
        <v>20</v>
      </c>
    </row>
    <row r="4" spans="1:10" x14ac:dyDescent="0.25">
      <c r="A4" s="9"/>
    </row>
    <row r="5" spans="1:10" ht="15.75" x14ac:dyDescent="0.25">
      <c r="A5" s="8" t="s">
        <v>103</v>
      </c>
    </row>
    <row r="6" spans="1:10" ht="15.75" x14ac:dyDescent="0.25">
      <c r="A6" s="8" t="s">
        <v>186</v>
      </c>
    </row>
    <row r="11" spans="1:10" x14ac:dyDescent="0.25">
      <c r="C11" s="123" t="s">
        <v>104</v>
      </c>
      <c r="D11" s="123"/>
      <c r="E11" s="123"/>
      <c r="F11" s="123"/>
      <c r="G11" s="123"/>
      <c r="H11" s="123"/>
    </row>
    <row r="12" spans="1:10" x14ac:dyDescent="0.25">
      <c r="D12" s="123" t="s">
        <v>105</v>
      </c>
      <c r="E12" s="123"/>
      <c r="F12" s="94" t="s">
        <v>169</v>
      </c>
      <c r="G12" s="96" t="s">
        <v>106</v>
      </c>
      <c r="H12" s="96"/>
      <c r="I12" t="s">
        <v>107</v>
      </c>
    </row>
    <row r="13" spans="1:10" x14ac:dyDescent="0.25">
      <c r="C13" s="5" t="s">
        <v>108</v>
      </c>
      <c r="D13" s="5" t="s">
        <v>108</v>
      </c>
      <c r="E13" s="5" t="s">
        <v>109</v>
      </c>
      <c r="F13" s="94" t="s">
        <v>170</v>
      </c>
      <c r="G13" s="5" t="s">
        <v>110</v>
      </c>
      <c r="H13" s="78" t="s">
        <v>0</v>
      </c>
      <c r="I13" s="5" t="s">
        <v>111</v>
      </c>
      <c r="J13" s="79" t="s">
        <v>0</v>
      </c>
    </row>
    <row r="14" spans="1:10" x14ac:dyDescent="0.25">
      <c r="C14" s="5" t="s">
        <v>112</v>
      </c>
      <c r="D14" s="5" t="s">
        <v>113</v>
      </c>
      <c r="E14" s="5" t="s">
        <v>114</v>
      </c>
      <c r="F14" s="94" t="s">
        <v>114</v>
      </c>
      <c r="G14" s="5" t="s">
        <v>115</v>
      </c>
      <c r="H14" s="78"/>
      <c r="I14" s="80" t="s">
        <v>116</v>
      </c>
      <c r="J14" s="5" t="s">
        <v>117</v>
      </c>
    </row>
    <row r="15" spans="1:10" x14ac:dyDescent="0.25">
      <c r="C15" s="5" t="s">
        <v>45</v>
      </c>
      <c r="D15" s="5" t="s">
        <v>45</v>
      </c>
      <c r="E15" s="5" t="s">
        <v>45</v>
      </c>
      <c r="F15" s="94" t="s">
        <v>45</v>
      </c>
      <c r="G15" s="5" t="s">
        <v>45</v>
      </c>
      <c r="H15" s="5" t="s">
        <v>45</v>
      </c>
      <c r="I15" s="5" t="s">
        <v>45</v>
      </c>
      <c r="J15" s="5" t="s">
        <v>45</v>
      </c>
    </row>
    <row r="16" spans="1:10" x14ac:dyDescent="0.25">
      <c r="C16" s="5"/>
      <c r="D16" s="5"/>
      <c r="E16" s="5"/>
      <c r="F16" s="94"/>
      <c r="G16" s="5"/>
      <c r="H16" s="5"/>
    </row>
    <row r="17" spans="1:11" x14ac:dyDescent="0.25">
      <c r="A17" s="4"/>
    </row>
    <row r="18" spans="1:11" x14ac:dyDescent="0.25">
      <c r="A18" s="4" t="s">
        <v>118</v>
      </c>
    </row>
    <row r="19" spans="1:11" x14ac:dyDescent="0.25">
      <c r="A19" s="4"/>
      <c r="C19" s="81"/>
      <c r="D19" s="81"/>
      <c r="E19" s="81"/>
      <c r="F19" s="81"/>
      <c r="G19" s="81"/>
      <c r="H19" s="81"/>
      <c r="I19" s="81"/>
      <c r="J19" s="81"/>
    </row>
    <row r="20" spans="1:11" x14ac:dyDescent="0.25">
      <c r="A20" t="s">
        <v>189</v>
      </c>
      <c r="C20" s="38">
        <v>80000</v>
      </c>
      <c r="D20" s="38">
        <v>4019</v>
      </c>
      <c r="E20" s="38">
        <v>17626</v>
      </c>
      <c r="F20" s="21">
        <v>186</v>
      </c>
      <c r="G20" s="38">
        <v>-58461</v>
      </c>
      <c r="H20" s="38">
        <f>SUM(C20:G20)</f>
        <v>43370</v>
      </c>
      <c r="I20" s="38">
        <v>-35</v>
      </c>
      <c r="J20" s="38">
        <f>H20+I20</f>
        <v>43335</v>
      </c>
      <c r="K20" s="38"/>
    </row>
    <row r="21" spans="1:11" x14ac:dyDescent="0.25">
      <c r="A21" t="s">
        <v>164</v>
      </c>
      <c r="C21" s="82">
        <v>0</v>
      </c>
      <c r="D21" s="82">
        <v>0</v>
      </c>
      <c r="E21" s="82">
        <v>0</v>
      </c>
      <c r="F21" s="21">
        <v>0</v>
      </c>
      <c r="G21" s="38">
        <v>-599</v>
      </c>
      <c r="H21" s="38">
        <f>SUM(C21:G21)</f>
        <v>-599</v>
      </c>
      <c r="I21" s="21">
        <v>-2</v>
      </c>
      <c r="J21" s="83">
        <f>H21+I21</f>
        <v>-601</v>
      </c>
    </row>
    <row r="22" spans="1:11" x14ac:dyDescent="0.25">
      <c r="A22" s="34" t="s">
        <v>119</v>
      </c>
      <c r="B22" s="2"/>
      <c r="C22" s="82">
        <v>0</v>
      </c>
      <c r="D22" s="82">
        <v>0</v>
      </c>
      <c r="E22" s="82">
        <v>0</v>
      </c>
      <c r="F22" s="21">
        <v>0</v>
      </c>
      <c r="G22" s="86">
        <v>0</v>
      </c>
      <c r="H22" s="21">
        <v>0</v>
      </c>
      <c r="I22" s="86">
        <v>0</v>
      </c>
      <c r="J22" s="86">
        <v>0</v>
      </c>
    </row>
    <row r="23" spans="1:11" ht="15.75" thickBot="1" x14ac:dyDescent="0.3">
      <c r="A23" s="4" t="s">
        <v>190</v>
      </c>
      <c r="C23" s="85">
        <f t="shared" ref="C23:J23" si="0">SUM(C20:C22)</f>
        <v>80000</v>
      </c>
      <c r="D23" s="85">
        <f t="shared" si="0"/>
        <v>4019</v>
      </c>
      <c r="E23" s="85">
        <f t="shared" si="0"/>
        <v>17626</v>
      </c>
      <c r="F23" s="85">
        <f t="shared" si="0"/>
        <v>186</v>
      </c>
      <c r="G23" s="85">
        <f t="shared" si="0"/>
        <v>-59060</v>
      </c>
      <c r="H23" s="85">
        <f t="shared" si="0"/>
        <v>42771</v>
      </c>
      <c r="I23" s="85">
        <f t="shared" si="0"/>
        <v>-37</v>
      </c>
      <c r="J23" s="85">
        <f t="shared" si="0"/>
        <v>42734</v>
      </c>
    </row>
    <row r="24" spans="1:11" ht="15.75" thickTop="1" x14ac:dyDescent="0.25">
      <c r="A24" s="4"/>
      <c r="C24" s="81"/>
      <c r="D24" s="81"/>
      <c r="E24" s="81"/>
      <c r="F24" s="24"/>
      <c r="G24" s="81"/>
      <c r="H24" s="81"/>
      <c r="I24" s="81"/>
      <c r="J24" s="81"/>
    </row>
    <row r="25" spans="1:11" x14ac:dyDescent="0.25">
      <c r="A25" s="4"/>
      <c r="C25" s="81"/>
      <c r="D25" s="81"/>
      <c r="E25" s="81"/>
      <c r="F25" s="24"/>
      <c r="G25" s="81"/>
      <c r="H25" s="81"/>
      <c r="I25" s="81"/>
      <c r="J25" s="81"/>
    </row>
    <row r="26" spans="1:11" x14ac:dyDescent="0.25">
      <c r="A26" t="s">
        <v>188</v>
      </c>
      <c r="C26" s="38">
        <v>80000</v>
      </c>
      <c r="D26" s="38">
        <v>4019</v>
      </c>
      <c r="E26" s="38">
        <v>17626</v>
      </c>
      <c r="F26" s="21"/>
      <c r="G26" s="38">
        <v>-55111</v>
      </c>
      <c r="H26" s="38">
        <f>SUM(C26:G26)</f>
        <v>46534</v>
      </c>
      <c r="I26" s="38">
        <v>-23</v>
      </c>
      <c r="J26" s="38">
        <f>H26+I26</f>
        <v>46511</v>
      </c>
    </row>
    <row r="27" spans="1:11" x14ac:dyDescent="0.25">
      <c r="A27" t="s">
        <v>121</v>
      </c>
      <c r="C27" s="82">
        <v>0</v>
      </c>
      <c r="D27" s="82">
        <v>0</v>
      </c>
      <c r="E27" s="82">
        <v>0</v>
      </c>
      <c r="F27" s="21"/>
      <c r="G27" s="38">
        <v>377</v>
      </c>
      <c r="H27" s="38">
        <f>SUM(C27:G27)</f>
        <v>377</v>
      </c>
      <c r="I27" s="21">
        <v>-2</v>
      </c>
      <c r="J27" s="83">
        <f>H27+I27</f>
        <v>375</v>
      </c>
    </row>
    <row r="28" spans="1:11" x14ac:dyDescent="0.25">
      <c r="A28" s="34" t="s">
        <v>119</v>
      </c>
      <c r="B28" s="2"/>
      <c r="C28" s="82">
        <v>0</v>
      </c>
      <c r="D28" s="82">
        <v>0</v>
      </c>
      <c r="E28" s="82">
        <v>0</v>
      </c>
      <c r="F28" s="21"/>
      <c r="G28" s="84">
        <v>0</v>
      </c>
      <c r="H28" s="3">
        <v>0</v>
      </c>
      <c r="I28" s="86">
        <v>0</v>
      </c>
      <c r="J28" s="84">
        <v>0</v>
      </c>
    </row>
    <row r="29" spans="1:11" ht="15.75" thickBot="1" x14ac:dyDescent="0.3">
      <c r="A29" s="4" t="s">
        <v>191</v>
      </c>
      <c r="C29" s="85">
        <f t="shared" ref="C29:J29" si="1">SUM(C26:C28)</f>
        <v>80000</v>
      </c>
      <c r="D29" s="85">
        <f t="shared" si="1"/>
        <v>4019</v>
      </c>
      <c r="E29" s="85">
        <f t="shared" si="1"/>
        <v>17626</v>
      </c>
      <c r="F29" s="23"/>
      <c r="G29" s="85">
        <f t="shared" si="1"/>
        <v>-54734</v>
      </c>
      <c r="H29" s="85">
        <f t="shared" si="1"/>
        <v>46911</v>
      </c>
      <c r="I29" s="85">
        <f t="shared" si="1"/>
        <v>-25</v>
      </c>
      <c r="J29" s="85">
        <f t="shared" si="1"/>
        <v>46886</v>
      </c>
    </row>
    <row r="30" spans="1:11" ht="15.75" thickTop="1" x14ac:dyDescent="0.25">
      <c r="A30" s="4"/>
      <c r="C30" s="81"/>
      <c r="D30" s="81"/>
      <c r="E30" s="81"/>
      <c r="F30" s="81"/>
      <c r="G30" s="81"/>
      <c r="H30" s="81"/>
      <c r="I30" s="81"/>
      <c r="J30" s="81"/>
    </row>
    <row r="31" spans="1:11" x14ac:dyDescent="0.25">
      <c r="A31" s="4"/>
      <c r="C31" s="81"/>
      <c r="D31" s="81"/>
      <c r="E31" s="81"/>
      <c r="F31" s="81"/>
      <c r="G31" s="81"/>
      <c r="H31" s="81"/>
      <c r="I31" s="81"/>
      <c r="J31" s="81"/>
    </row>
    <row r="32" spans="1:11" x14ac:dyDescent="0.25">
      <c r="G32" s="38"/>
    </row>
    <row r="33" spans="1:8" x14ac:dyDescent="0.25">
      <c r="A33" s="123" t="s">
        <v>120</v>
      </c>
      <c r="B33" s="123"/>
      <c r="C33" s="123"/>
      <c r="D33" s="123"/>
      <c r="E33" s="123"/>
      <c r="F33" s="123"/>
      <c r="G33" s="123"/>
      <c r="H33" s="123"/>
    </row>
    <row r="34" spans="1:8" x14ac:dyDescent="0.25">
      <c r="A34" s="123" t="s">
        <v>192</v>
      </c>
      <c r="B34" s="123"/>
      <c r="C34" s="123"/>
      <c r="D34" s="123"/>
      <c r="E34" s="123"/>
      <c r="F34" s="123"/>
      <c r="G34" s="123"/>
      <c r="H34" s="123"/>
    </row>
  </sheetData>
  <mergeCells count="4">
    <mergeCell ref="C11:H11"/>
    <mergeCell ref="D12:E12"/>
    <mergeCell ref="A33:H33"/>
    <mergeCell ref="A34:H34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CFP</vt:lpstr>
      <vt:lpstr>CSCI</vt:lpstr>
      <vt:lpstr>KFI</vt:lpstr>
      <vt:lpstr>CCF</vt:lpstr>
      <vt:lpstr>CSCE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</dc:creator>
  <cp:lastModifiedBy>Meei Guan</cp:lastModifiedBy>
  <cp:lastPrinted>2016-07-26T05:21:45Z</cp:lastPrinted>
  <dcterms:created xsi:type="dcterms:W3CDTF">2015-04-20T09:23:57Z</dcterms:created>
  <dcterms:modified xsi:type="dcterms:W3CDTF">2016-07-28T05:57:52Z</dcterms:modified>
</cp:coreProperties>
</file>